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ran\Desktop\"/>
    </mc:Choice>
  </mc:AlternateContent>
  <bookViews>
    <workbookView xWindow="0" yWindow="0" windowWidth="28800" windowHeight="114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PRIHODA'!$A$1:$H$26</definedName>
  </definedNames>
  <calcPr calcId="162913"/>
</workbook>
</file>

<file path=xl/calcChain.xml><?xml version="1.0" encoding="utf-8"?>
<calcChain xmlns="http://schemas.openxmlformats.org/spreadsheetml/2006/main">
  <c r="D53" i="3" l="1"/>
  <c r="D51" i="3"/>
  <c r="D50" i="3" s="1"/>
  <c r="D46" i="3"/>
  <c r="D45" i="3" s="1"/>
  <c r="D40" i="3"/>
  <c r="D32" i="3"/>
  <c r="D28" i="3"/>
  <c r="D23" i="3"/>
  <c r="C46" i="3"/>
  <c r="C45" i="3" s="1"/>
  <c r="C40" i="3"/>
  <c r="C32" i="3"/>
  <c r="C28" i="3"/>
  <c r="C23" i="3"/>
  <c r="C22" i="3" s="1"/>
  <c r="C21" i="3" s="1"/>
  <c r="B10" i="2"/>
  <c r="F68" i="3" l="1"/>
  <c r="F67" i="3" s="1"/>
  <c r="F66" i="3" s="1"/>
  <c r="F4" i="3" s="1"/>
  <c r="C68" i="3"/>
  <c r="C67" i="3" s="1"/>
  <c r="C66" i="3" s="1"/>
  <c r="E21" i="3" l="1"/>
  <c r="E28" i="3"/>
  <c r="K77" i="3" l="1"/>
  <c r="L77" i="3" s="1"/>
  <c r="K76" i="3"/>
  <c r="L76" i="3" s="1"/>
  <c r="K75" i="3"/>
  <c r="L75" i="3" s="1"/>
  <c r="K74" i="3"/>
  <c r="L74" i="3" s="1"/>
  <c r="K73" i="3"/>
  <c r="L73" i="3" s="1"/>
  <c r="C53" i="3" l="1"/>
  <c r="B25" i="2" l="1"/>
  <c r="B17" i="2"/>
  <c r="B9" i="2"/>
  <c r="K12" i="3"/>
  <c r="L12" i="3" s="1"/>
  <c r="K13" i="3"/>
  <c r="L13" i="3" s="1"/>
  <c r="K24" i="3"/>
  <c r="L24" i="3" s="1"/>
  <c r="K25" i="3"/>
  <c r="L25" i="3" s="1"/>
  <c r="K26" i="3"/>
  <c r="L26" i="3" s="1"/>
  <c r="K27" i="3"/>
  <c r="L27" i="3" s="1"/>
  <c r="K29" i="3"/>
  <c r="L29" i="3" s="1"/>
  <c r="K31" i="3"/>
  <c r="L31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51" i="3"/>
  <c r="L51" i="3" s="1"/>
  <c r="K52" i="3"/>
  <c r="L52" i="3" s="1"/>
  <c r="K54" i="3"/>
  <c r="L54" i="3" s="1"/>
  <c r="K55" i="3"/>
  <c r="L55" i="3" s="1"/>
  <c r="K57" i="3"/>
  <c r="L57" i="3" s="1"/>
  <c r="K62" i="3"/>
  <c r="L62" i="3" s="1"/>
  <c r="K63" i="3"/>
  <c r="L63" i="3" s="1"/>
  <c r="K64" i="3"/>
  <c r="L64" i="3" s="1"/>
  <c r="L67" i="3"/>
  <c r="L68" i="3"/>
  <c r="K70" i="3"/>
  <c r="L70" i="3" s="1"/>
  <c r="K71" i="3"/>
  <c r="L71" i="3" s="1"/>
  <c r="K32" i="3"/>
  <c r="L32" i="3" s="1"/>
  <c r="G11" i="3"/>
  <c r="G12" i="3"/>
  <c r="G13" i="3"/>
  <c r="G15" i="3"/>
  <c r="G16" i="3"/>
  <c r="K16" i="3" s="1"/>
  <c r="L16" i="3" s="1"/>
  <c r="C14" i="3"/>
  <c r="C50" i="3"/>
  <c r="C19" i="3" s="1"/>
  <c r="K19" i="3" s="1"/>
  <c r="K28" i="3"/>
  <c r="L28" i="3" s="1"/>
  <c r="G12" i="1"/>
  <c r="G22" i="1" s="1"/>
  <c r="H12" i="1"/>
  <c r="C25" i="2"/>
  <c r="F25" i="2"/>
  <c r="C17" i="2"/>
  <c r="F17" i="2"/>
  <c r="C9" i="2"/>
  <c r="F22" i="1"/>
  <c r="H22" i="1"/>
  <c r="K11" i="3" l="1"/>
  <c r="L11" i="3" s="1"/>
  <c r="G14" i="3"/>
  <c r="K14" i="3" s="1"/>
  <c r="L14" i="3" s="1"/>
  <c r="K15" i="3"/>
  <c r="L15" i="3" s="1"/>
  <c r="D22" i="3"/>
  <c r="D21" i="3" s="1"/>
  <c r="K58" i="3"/>
  <c r="L58" i="3" s="1"/>
  <c r="D61" i="3"/>
  <c r="K23" i="3"/>
  <c r="L23" i="3" s="1"/>
  <c r="C20" i="3"/>
  <c r="K20" i="3" s="1"/>
  <c r="L20" i="3" s="1"/>
  <c r="K60" i="3"/>
  <c r="L60" i="3" s="1"/>
  <c r="K61" i="3"/>
  <c r="L61" i="3" s="1"/>
  <c r="K59" i="3"/>
  <c r="L59" i="3" s="1"/>
  <c r="K30" i="3"/>
  <c r="L30" i="3" s="1"/>
  <c r="K50" i="3"/>
  <c r="L50" i="3" s="1"/>
  <c r="K53" i="3"/>
  <c r="L53" i="3" s="1"/>
  <c r="B18" i="2"/>
  <c r="B26" i="2"/>
  <c r="C9" i="3"/>
  <c r="G10" i="3" l="1"/>
  <c r="D20" i="3"/>
  <c r="D19" i="3" s="1"/>
  <c r="K21" i="3"/>
  <c r="L21" i="3" s="1"/>
  <c r="K22" i="3"/>
  <c r="L22" i="3" s="1"/>
  <c r="C8" i="3"/>
  <c r="G9" i="3" l="1"/>
  <c r="K10" i="3"/>
  <c r="L10" i="3" s="1"/>
  <c r="D4" i="3"/>
  <c r="L19" i="3"/>
  <c r="C7" i="3"/>
  <c r="K9" i="3" l="1"/>
  <c r="L9" i="3" s="1"/>
  <c r="G8" i="3"/>
  <c r="C6" i="3"/>
  <c r="K8" i="3" l="1"/>
  <c r="L8" i="3" s="1"/>
  <c r="G7" i="3"/>
  <c r="K6" i="3"/>
  <c r="L6" i="3" l="1"/>
  <c r="K4" i="3"/>
  <c r="L4" i="3" s="1"/>
  <c r="K7" i="3"/>
  <c r="L7" i="3" s="1"/>
  <c r="G6" i="3"/>
  <c r="G4" i="3" s="1"/>
  <c r="C4" i="3" s="1"/>
</calcChain>
</file>

<file path=xl/sharedStrings.xml><?xml version="1.0" encoding="utf-8"?>
<sst xmlns="http://schemas.openxmlformats.org/spreadsheetml/2006/main" count="153" uniqueCount="106">
  <si>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</si>
  <si>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</si>
  <si>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</si>
  <si>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</si>
  <si>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</si>
  <si>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</si>
  <si>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</si>
  <si>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</si>
  <si>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</si>
  <si>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</si>
  <si>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</si>
  <si>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</si>
  <si>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</si>
  <si>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</si>
  <si>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</si>
  <si>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</si>
  <si>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</si>
  <si>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</si>
  <si>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</si>
  <si>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</si>
  <si>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</si>
  <si>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</si>
  <si>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</si>
  <si>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</si>
  <si>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</si>
  <si>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</si>
  <si>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</si>
  <si>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</si>
  <si>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</si>
  <si>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</si>
  <si>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</si>
  <si>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</si>
  <si>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</si>
  <si>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</si>
  <si>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</si>
  <si>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</si>
  <si>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</si>
  <si>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Program 1004 Plaće zaposlenika</t>
  </si>
  <si>
    <t>A 100001</t>
  </si>
  <si>
    <t>Administrativno, tehničko i stručno 
osoblje</t>
  </si>
  <si>
    <t>Plaće ( Bruto )</t>
  </si>
  <si>
    <t>Plaće za redovan rad</t>
  </si>
  <si>
    <t>Dop. Za obvezno zdravstveno osig.</t>
  </si>
  <si>
    <t>Program 1003 Minimalni standard u srednjem školstvu i učeničkom domu - materijalni i financijski rashodi</t>
  </si>
  <si>
    <t>Službena putovanja</t>
  </si>
  <si>
    <t>Naknada za prijevoz djelatnika</t>
  </si>
  <si>
    <t>Stručna usavršavanja</t>
  </si>
  <si>
    <t>Ostale naknade zaposlenima</t>
  </si>
  <si>
    <t>Uredski materijal</t>
  </si>
  <si>
    <t>Energija</t>
  </si>
  <si>
    <t>Sitan inventar</t>
  </si>
  <si>
    <t>Usluge telefona,pošte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</si>
  <si>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</si>
  <si>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</si>
  <si>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</si>
  <si>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</si>
  <si>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</si>
  <si>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</si>
  <si>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</si>
  <si>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</si>
  <si>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Pristojbe i naknade</t>
  </si>
  <si>
    <t>Financijski rashodi</t>
  </si>
  <si>
    <t>Bankarske usluge i usluge platnog prometa</t>
  </si>
  <si>
    <t>Ostali nespomenuti financijski rashodi</t>
  </si>
  <si>
    <t xml:space="preserve">Aktivnost A100002 Tekuće investicijsko održavanje </t>
  </si>
  <si>
    <t xml:space="preserve">Materijal i dijel. za tek.i inv. održavanje </t>
  </si>
  <si>
    <t>Usluge tekućeg i investicijskog održavanja</t>
  </si>
  <si>
    <t>Intelektualne i osobne usluge</t>
  </si>
  <si>
    <t>Program 1001 Pojačani standard u školstvu</t>
  </si>
  <si>
    <t>Tekući projekt T100003 Natjecanja</t>
  </si>
  <si>
    <t>Rashodi poslovanja</t>
  </si>
  <si>
    <t>Marterijalni rashodi</t>
  </si>
  <si>
    <t>Naknade članovima povjerenstava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</si>
  <si>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</si>
  <si>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</si>
  <si>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</si>
  <si>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</si>
  <si>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</si>
  <si>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A100001</t>
  </si>
  <si>
    <t>Uredska oprema i namještaj</t>
  </si>
  <si>
    <t>Pomoći-
državni proračun</t>
  </si>
  <si>
    <t>Zrakoplovna tehnička škola Rudolfa Perešina 58744487630</t>
  </si>
  <si>
    <t>6362 - Pomoći proračunskim korisnicima iz proračuna koji im nije nadležan - Državni proračun</t>
  </si>
  <si>
    <t>6615 - Prihodi od prodaje proizvoda i usluga</t>
  </si>
  <si>
    <t>6711-Županijski proračun</t>
  </si>
  <si>
    <t>Program 1003 Tekuće i investicijsko održavanje u školstvu</t>
  </si>
  <si>
    <t>Aktivnost A100001 Tekuće i investicijsko
 održavanje u školstvu</t>
  </si>
  <si>
    <t>Usluge tekućeg i investicijskog održavanje</t>
  </si>
  <si>
    <t>6631-Prihodi od donacija</t>
  </si>
  <si>
    <t>2021.</t>
  </si>
  <si>
    <t>PROJEKCIJA PLANA ZA 2022.</t>
  </si>
  <si>
    <t>Dop. Za obvezno mirovinsko osig.</t>
  </si>
  <si>
    <t>Ukupno prihodi i primici za 2021.</t>
  </si>
  <si>
    <t>Ukupno prihodi i primici za 2022.</t>
  </si>
  <si>
    <t>Poslovni objekti</t>
  </si>
  <si>
    <t>PRIJEDLOG PLANA ZA 2021.</t>
  </si>
  <si>
    <t>PROJEKCIJA PLANA ZA 2023.</t>
  </si>
  <si>
    <t>Prijedlog plana 
za 2021.</t>
  </si>
  <si>
    <t>Projekcija plana
za 2022.</t>
  </si>
  <si>
    <t>Projekcija plana 
za 2023.</t>
  </si>
  <si>
    <t xml:space="preserve">PRIJEDLOG FINANCIJSKOG PLANA Zrakoplovna tehnička škola Rudolfa Perešina  ZA 2021. I                                                                                                                                                PROJEKCIJA PLANA ZA  2022. I 2023. GODINU </t>
  </si>
  <si>
    <t>2022.</t>
  </si>
  <si>
    <t>2023.</t>
  </si>
  <si>
    <t>Ukupno prihodi i primici za 2023.</t>
  </si>
  <si>
    <t>PLAN PRIHODA I PRIMITAKA - FINANCIJSKI PLAN 2021.</t>
  </si>
  <si>
    <t>PLAN RASHODA I IZDATAKA - FINANCIJSKI PLAN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</si>
</sst>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/>
  </cellStyleXfs>
  <cellXfs count="15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3" xfId="0" applyNumberFormat="1" applyFont="1" applyFill="1" applyBorder="1" applyAlignment="1" applyProtection="1">
      <alignment horizontal="center" vertical="center" wrapText="1"/>
    </xf>
    <xf numFmtId="0" fontId="24" fillId="18" borderId="1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8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3" xfId="0" quotePrefix="1" applyFont="1" applyBorder="1" applyAlignment="1">
      <alignment horizontal="left" vertical="center" wrapText="1"/>
    </xf>
    <xf numFmtId="0" fontId="27" fillId="0" borderId="13" xfId="0" quotePrefix="1" applyFont="1" applyBorder="1" applyAlignment="1">
      <alignment horizontal="center" vertical="center" wrapText="1"/>
    </xf>
    <xf numFmtId="0" fontId="24" fillId="0" borderId="13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22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center" wrapText="1"/>
    </xf>
    <xf numFmtId="0" fontId="31" fillId="0" borderId="13" xfId="0" quotePrefix="1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/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Fill="1" applyBorder="1" applyAlignment="1" applyProtection="1">
      <alignment horizontal="right" wrapText="1"/>
    </xf>
    <xf numFmtId="0" fontId="33" fillId="0" borderId="13" xfId="0" applyNumberFormat="1" applyFont="1" applyFill="1" applyBorder="1" applyAlignment="1" applyProtection="1">
      <alignment wrapText="1"/>
    </xf>
    <xf numFmtId="3" fontId="31" fillId="0" borderId="22" xfId="0" applyNumberFormat="1" applyFont="1" applyBorder="1" applyAlignment="1">
      <alignment horizontal="right"/>
    </xf>
    <xf numFmtId="0" fontId="31" fillId="0" borderId="13" xfId="0" quotePrefix="1" applyFont="1" applyBorder="1" applyAlignment="1">
      <alignment horizontal="left"/>
    </xf>
    <xf numFmtId="0" fontId="31" fillId="0" borderId="13" xfId="0" applyNumberFormat="1" applyFont="1" applyFill="1" applyBorder="1" applyAlignment="1" applyProtection="1">
      <alignment wrapText="1"/>
    </xf>
    <xf numFmtId="0" fontId="33" fillId="0" borderId="13" xfId="0" applyNumberFormat="1" applyFont="1" applyFill="1" applyBorder="1" applyAlignment="1" applyProtection="1">
      <alignment horizontal="center" wrapText="1"/>
    </xf>
    <xf numFmtId="0" fontId="32" fillId="0" borderId="14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4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>
      <alignment horizontal="center"/>
    </xf>
    <xf numFmtId="0" fontId="24" fillId="0" borderId="14" xfId="42" applyNumberFormat="1" applyFont="1" applyFill="1" applyBorder="1" applyAlignment="1" applyProtection="1">
      <alignment wrapText="1"/>
    </xf>
    <xf numFmtId="0" fontId="22" fillId="0" borderId="14" xfId="42" applyNumberFormat="1" applyFont="1" applyFill="1" applyBorder="1" applyAlignment="1" applyProtection="1">
      <alignment horizontal="center"/>
    </xf>
    <xf numFmtId="0" fontId="22" fillId="0" borderId="14" xfId="42" applyNumberFormat="1" applyFont="1" applyFill="1" applyBorder="1" applyAlignment="1" applyProtection="1">
      <alignment wrapText="1"/>
    </xf>
    <xf numFmtId="2" fontId="22" fillId="0" borderId="0" xfId="0" applyNumberFormat="1" applyFont="1" applyFill="1" applyBorder="1" applyAlignment="1" applyProtection="1"/>
    <xf numFmtId="2" fontId="24" fillId="0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wrapText="1"/>
    </xf>
    <xf numFmtId="0" fontId="24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wrapText="1"/>
    </xf>
    <xf numFmtId="2" fontId="22" fillId="0" borderId="14" xfId="0" applyNumberFormat="1" applyFont="1" applyFill="1" applyBorder="1" applyAlignment="1" applyProtection="1"/>
    <xf numFmtId="0" fontId="19" fillId="20" borderId="14" xfId="0" applyNumberFormat="1" applyFont="1" applyFill="1" applyBorder="1" applyAlignment="1" applyProtection="1">
      <alignment horizontal="center"/>
    </xf>
    <xf numFmtId="0" fontId="19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center"/>
    </xf>
    <xf numFmtId="0" fontId="18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left" wrapText="1"/>
    </xf>
    <xf numFmtId="0" fontId="38" fillId="20" borderId="14" xfId="0" applyNumberFormat="1" applyFont="1" applyFill="1" applyBorder="1" applyAlignment="1" applyProtection="1">
      <alignment horizontal="center"/>
    </xf>
    <xf numFmtId="0" fontId="36" fillId="0" borderId="14" xfId="0" applyNumberFormat="1" applyFont="1" applyFill="1" applyBorder="1" applyAlignment="1" applyProtection="1">
      <alignment wrapText="1"/>
    </xf>
    <xf numFmtId="0" fontId="23" fillId="18" borderId="22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>
      <alignment horizontal="center"/>
    </xf>
    <xf numFmtId="1" fontId="18" fillId="0" borderId="26" xfId="0" applyNumberFormat="1" applyFont="1" applyBorder="1" applyAlignment="1">
      <alignment horizontal="left" wrapText="1"/>
    </xf>
    <xf numFmtId="0" fontId="19" fillId="0" borderId="2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8" fillId="0" borderId="23" xfId="0" applyNumberFormat="1" applyFont="1" applyBorder="1"/>
    <xf numFmtId="3" fontId="18" fillId="0" borderId="1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/>
    <xf numFmtId="3" fontId="18" fillId="0" borderId="14" xfId="0" applyNumberFormat="1" applyFont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2" fontId="24" fillId="0" borderId="30" xfId="0" applyNumberFormat="1" applyFont="1" applyFill="1" applyBorder="1" applyAlignment="1" applyProtection="1"/>
    <xf numFmtId="2" fontId="24" fillId="0" borderId="0" xfId="0" applyNumberFormat="1" applyFont="1" applyFill="1" applyBorder="1" applyAlignment="1" applyProtection="1"/>
    <xf numFmtId="0" fontId="19" fillId="20" borderId="30" xfId="0" applyNumberFormat="1" applyFont="1" applyFill="1" applyBorder="1" applyAlignment="1" applyProtection="1"/>
    <xf numFmtId="2" fontId="22" fillId="0" borderId="30" xfId="0" applyNumberFormat="1" applyFont="1" applyFill="1" applyBorder="1" applyAlignment="1" applyProtection="1"/>
    <xf numFmtId="0" fontId="22" fillId="0" borderId="14" xfId="0" applyNumberFormat="1" applyFont="1" applyFill="1" applyBorder="1" applyAlignment="1" applyProtection="1"/>
    <xf numFmtId="0" fontId="18" fillId="20" borderId="0" xfId="0" applyNumberFormat="1" applyFont="1" applyFill="1" applyBorder="1" applyAlignment="1" applyProtection="1">
      <alignment horizontal="center"/>
    </xf>
    <xf numFmtId="0" fontId="18" fillId="2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22" xfId="0" quotePrefix="1" applyNumberFormat="1" applyFont="1" applyFill="1" applyBorder="1" applyAlignment="1" applyProtection="1">
      <alignment horizontal="left" wrapText="1"/>
    </xf>
    <xf numFmtId="0" fontId="35" fillId="0" borderId="13" xfId="0" applyNumberFormat="1" applyFont="1" applyFill="1" applyBorder="1" applyAlignment="1" applyProtection="1">
      <alignment wrapText="1"/>
    </xf>
    <xf numFmtId="0" fontId="34" fillId="0" borderId="22" xfId="0" applyNumberFormat="1" applyFont="1" applyFill="1" applyBorder="1" applyAlignment="1" applyProtection="1">
      <alignment horizontal="left" wrapText="1"/>
    </xf>
    <xf numFmtId="0" fontId="31" fillId="0" borderId="22" xfId="0" applyNumberFormat="1" applyFont="1" applyFill="1" applyBorder="1" applyAlignment="1" applyProtection="1">
      <alignment horizontal="left" wrapText="1"/>
    </xf>
    <xf numFmtId="0" fontId="33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22" xfId="0" quotePrefix="1" applyFont="1" applyBorder="1" applyAlignment="1">
      <alignment horizontal="left"/>
    </xf>
    <xf numFmtId="0" fontId="18" fillId="0" borderId="13" xfId="0" applyNumberFormat="1" applyFont="1" applyFill="1" applyBorder="1" applyAlignment="1" applyProtection="1">
      <alignment wrapText="1"/>
    </xf>
    <xf numFmtId="0" fontId="25" fillId="0" borderId="24" xfId="0" quotePrefix="1" applyNumberFormat="1" applyFont="1" applyFill="1" applyBorder="1" applyAlignment="1" applyProtection="1">
      <alignment horizontal="left" wrapText="1"/>
    </xf>
    <xf numFmtId="0" fontId="32" fillId="0" borderId="24" xfId="0" applyNumberFormat="1" applyFont="1" applyFill="1" applyBorder="1" applyAlignment="1" applyProtection="1">
      <alignment wrapText="1"/>
    </xf>
    <xf numFmtId="0" fontId="34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19" fillId="20" borderId="14" xfId="0" applyNumberFormat="1" applyFont="1" applyFill="1" applyBorder="1" applyAlignment="1" applyProtection="1">
      <alignment horizontal="left"/>
    </xf>
    <xf numFmtId="0" fontId="19" fillId="20" borderId="14" xfId="0" applyNumberFormat="1" applyFont="1" applyFill="1" applyBorder="1" applyAlignment="1" applyProtection="1">
      <alignment horizontal="left" wrapText="1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left" wrapText="1"/>
    </xf>
    <xf numFmtId="0" fontId="24" fillId="0" borderId="14" xfId="42" applyNumberFormat="1" applyFont="1" applyFill="1" applyBorder="1" applyAlignment="1" applyProtection="1">
      <alignment horizontal="left"/>
    </xf>
    <xf numFmtId="0" fontId="19" fillId="20" borderId="0" xfId="0" applyNumberFormat="1" applyFont="1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2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13</xdr:row>
      <xdr:rowOff>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19050</xdr:rowOff>
    </xdr:from>
    <xdr:to>
      <xdr:col>0</xdr:col>
      <xdr:colOff>1057275</xdr:colOff>
      <xdr:row>13</xdr:row>
      <xdr:rowOff>0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L10" sqref="L1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9" customWidth="1"/>
    <col min="5" max="5" width="44.7109375" style="3" customWidth="1"/>
    <col min="6" max="6" width="15.140625" style="3" bestFit="1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26" t="s">
        <v>100</v>
      </c>
      <c r="B1" s="126"/>
      <c r="C1" s="126"/>
      <c r="D1" s="126"/>
      <c r="E1" s="126"/>
      <c r="F1" s="126"/>
      <c r="G1" s="126"/>
      <c r="H1" s="126"/>
    </row>
    <row r="2" spans="1:9" s="49" customFormat="1" ht="26.25" customHeight="1" x14ac:dyDescent="0.2">
      <c r="A2" s="126" t="s">
        <v>32</v>
      </c>
      <c r="B2" s="126"/>
      <c r="C2" s="126"/>
      <c r="D2" s="126"/>
      <c r="E2" s="126"/>
      <c r="F2" s="126"/>
      <c r="G2" s="137"/>
      <c r="H2" s="137"/>
    </row>
    <row r="3" spans="1:9" ht="25.5" customHeight="1" x14ac:dyDescent="0.2">
      <c r="A3" s="126"/>
      <c r="B3" s="126"/>
      <c r="C3" s="126"/>
      <c r="D3" s="126"/>
      <c r="E3" s="126"/>
      <c r="F3" s="126"/>
      <c r="G3" s="126"/>
      <c r="H3" s="128"/>
    </row>
    <row r="4" spans="1:9" ht="9" customHeight="1" x14ac:dyDescent="0.25">
      <c r="A4" s="50"/>
      <c r="B4" s="51"/>
      <c r="C4" s="51"/>
      <c r="D4" s="51"/>
      <c r="E4" s="51"/>
    </row>
    <row r="5" spans="1:9" ht="27.75" customHeight="1" x14ac:dyDescent="0.25">
      <c r="A5" s="52"/>
      <c r="B5" s="53"/>
      <c r="C5" s="53"/>
      <c r="D5" s="54"/>
      <c r="E5" s="55"/>
      <c r="F5" s="56" t="s">
        <v>97</v>
      </c>
      <c r="G5" s="56" t="s">
        <v>98</v>
      </c>
      <c r="H5" s="57" t="s">
        <v>99</v>
      </c>
      <c r="I5" s="58"/>
    </row>
    <row r="6" spans="1:9" ht="27.75" customHeight="1" x14ac:dyDescent="0.25">
      <c r="A6" s="131" t="s">
        <v>33</v>
      </c>
      <c r="B6" s="130"/>
      <c r="C6" s="130"/>
      <c r="D6" s="130"/>
      <c r="E6" s="136"/>
      <c r="F6" s="56">
        <v>4667952</v>
      </c>
      <c r="G6" s="56">
        <v>4167952</v>
      </c>
      <c r="H6" s="57">
        <v>4167952</v>
      </c>
      <c r="I6" s="79"/>
    </row>
    <row r="7" spans="1:9" ht="22.5" customHeight="1" x14ac:dyDescent="0.25">
      <c r="A7" s="131" t="s">
        <v>0</v>
      </c>
      <c r="B7" s="130"/>
      <c r="C7" s="130"/>
      <c r="D7" s="130"/>
      <c r="E7" s="136"/>
      <c r="F7" s="60">
        <v>4667952</v>
      </c>
      <c r="G7" s="60">
        <v>4167952</v>
      </c>
      <c r="H7" s="60">
        <v>4167952</v>
      </c>
    </row>
    <row r="8" spans="1:9" ht="22.5" customHeight="1" x14ac:dyDescent="0.25">
      <c r="A8" s="138" t="s">
        <v>35</v>
      </c>
      <c r="B8" s="136"/>
      <c r="C8" s="136"/>
      <c r="D8" s="136"/>
      <c r="E8" s="136"/>
      <c r="F8" s="60">
        <v>0</v>
      </c>
      <c r="G8" s="60">
        <v>0</v>
      </c>
      <c r="H8" s="60">
        <v>0</v>
      </c>
    </row>
    <row r="9" spans="1:9" ht="22.5" customHeight="1" x14ac:dyDescent="0.25">
      <c r="A9" s="80" t="s">
        <v>34</v>
      </c>
      <c r="B9" s="59"/>
      <c r="C9" s="59"/>
      <c r="D9" s="59"/>
      <c r="E9" s="59"/>
      <c r="F9" s="60">
        <v>4667952</v>
      </c>
      <c r="G9" s="60">
        <v>4167952</v>
      </c>
      <c r="H9" s="60">
        <v>4167952</v>
      </c>
    </row>
    <row r="10" spans="1:9" ht="22.5" customHeight="1" x14ac:dyDescent="0.25">
      <c r="A10" s="129" t="s">
        <v>1</v>
      </c>
      <c r="B10" s="130"/>
      <c r="C10" s="130"/>
      <c r="D10" s="130"/>
      <c r="E10" s="139"/>
      <c r="F10" s="60">
        <v>4667952</v>
      </c>
      <c r="G10" s="60">
        <v>4167952</v>
      </c>
      <c r="H10" s="60">
        <v>4167952</v>
      </c>
    </row>
    <row r="11" spans="1:9" ht="22.5" customHeight="1" x14ac:dyDescent="0.25">
      <c r="A11" s="138" t="s">
        <v>2</v>
      </c>
      <c r="B11" s="136"/>
      <c r="C11" s="136"/>
      <c r="D11" s="136"/>
      <c r="E11" s="136"/>
      <c r="F11" s="61">
        <v>0</v>
      </c>
      <c r="G11" s="61">
        <v>0</v>
      </c>
      <c r="H11" s="61">
        <v>0</v>
      </c>
    </row>
    <row r="12" spans="1:9" ht="22.5" customHeight="1" x14ac:dyDescent="0.25">
      <c r="A12" s="129" t="s">
        <v>3</v>
      </c>
      <c r="B12" s="130"/>
      <c r="C12" s="130"/>
      <c r="D12" s="130"/>
      <c r="E12" s="130"/>
      <c r="F12" s="61">
        <v>0</v>
      </c>
      <c r="G12" s="61">
        <f>+G6-G9</f>
        <v>0</v>
      </c>
      <c r="H12" s="61">
        <f>+H6-H9</f>
        <v>0</v>
      </c>
    </row>
    <row r="13" spans="1:9" ht="25.5" customHeight="1" x14ac:dyDescent="0.2">
      <c r="A13" s="126"/>
      <c r="B13" s="127"/>
      <c r="C13" s="127"/>
      <c r="D13" s="127"/>
      <c r="E13" s="127"/>
      <c r="F13" s="128"/>
      <c r="G13" s="128"/>
      <c r="H13" s="128"/>
    </row>
    <row r="14" spans="1:9" ht="27.75" customHeight="1" x14ac:dyDescent="0.25">
      <c r="A14" s="52"/>
      <c r="B14" s="53"/>
      <c r="C14" s="53"/>
      <c r="D14" s="54"/>
      <c r="E14" s="55"/>
      <c r="F14" s="56" t="s">
        <v>97</v>
      </c>
      <c r="G14" s="56" t="s">
        <v>98</v>
      </c>
      <c r="H14" s="57" t="s">
        <v>99</v>
      </c>
    </row>
    <row r="15" spans="1:9" ht="22.5" customHeight="1" x14ac:dyDescent="0.25">
      <c r="A15" s="132" t="s">
        <v>4</v>
      </c>
      <c r="B15" s="133"/>
      <c r="C15" s="133"/>
      <c r="D15" s="133"/>
      <c r="E15" s="134"/>
      <c r="F15" s="63">
        <v>26273</v>
      </c>
      <c r="G15" s="63">
        <v>0</v>
      </c>
      <c r="H15" s="61">
        <v>0</v>
      </c>
    </row>
    <row r="16" spans="1:9" s="44" customFormat="1" ht="25.5" customHeight="1" x14ac:dyDescent="0.25">
      <c r="A16" s="135"/>
      <c r="B16" s="127"/>
      <c r="C16" s="127"/>
      <c r="D16" s="127"/>
      <c r="E16" s="127"/>
      <c r="F16" s="128"/>
      <c r="G16" s="128"/>
      <c r="H16" s="128"/>
    </row>
    <row r="17" spans="1:8" s="44" customFormat="1" ht="27.75" customHeight="1" x14ac:dyDescent="0.25">
      <c r="A17" s="52"/>
      <c r="B17" s="53"/>
      <c r="C17" s="53"/>
      <c r="D17" s="54"/>
      <c r="E17" s="55"/>
      <c r="F17" s="56" t="s">
        <v>97</v>
      </c>
      <c r="G17" s="56" t="s">
        <v>98</v>
      </c>
      <c r="H17" s="57" t="s">
        <v>99</v>
      </c>
    </row>
    <row r="18" spans="1:8" s="44" customFormat="1" ht="22.5" customHeight="1" x14ac:dyDescent="0.25">
      <c r="A18" s="131" t="s">
        <v>5</v>
      </c>
      <c r="B18" s="130"/>
      <c r="C18" s="130"/>
      <c r="D18" s="130"/>
      <c r="E18" s="130"/>
      <c r="F18" s="60">
        <v>0</v>
      </c>
      <c r="G18" s="60">
        <v>0</v>
      </c>
      <c r="H18" s="60">
        <v>0</v>
      </c>
    </row>
    <row r="19" spans="1:8" s="44" customFormat="1" ht="22.5" customHeight="1" x14ac:dyDescent="0.25">
      <c r="A19" s="131" t="s">
        <v>6</v>
      </c>
      <c r="B19" s="130"/>
      <c r="C19" s="130"/>
      <c r="D19" s="130"/>
      <c r="E19" s="130"/>
      <c r="F19" s="60">
        <v>0</v>
      </c>
      <c r="G19" s="60">
        <v>0</v>
      </c>
      <c r="H19" s="60">
        <v>0</v>
      </c>
    </row>
    <row r="20" spans="1:8" s="44" customFormat="1" ht="22.5" customHeight="1" x14ac:dyDescent="0.25">
      <c r="A20" s="129" t="s">
        <v>7</v>
      </c>
      <c r="B20" s="130"/>
      <c r="C20" s="130"/>
      <c r="D20" s="130"/>
      <c r="E20" s="130"/>
      <c r="F20" s="60">
        <v>0</v>
      </c>
      <c r="G20" s="60">
        <v>0</v>
      </c>
      <c r="H20" s="60">
        <v>0</v>
      </c>
    </row>
    <row r="21" spans="1:8" s="44" customFormat="1" ht="15" customHeight="1" x14ac:dyDescent="0.25">
      <c r="A21" s="64"/>
      <c r="B21" s="65"/>
      <c r="C21" s="62"/>
      <c r="D21" s="66"/>
      <c r="E21" s="65"/>
      <c r="F21" s="67"/>
      <c r="G21" s="67"/>
      <c r="H21" s="67"/>
    </row>
    <row r="22" spans="1:8" s="44" customFormat="1" ht="22.5" customHeight="1" x14ac:dyDescent="0.25">
      <c r="A22" s="129" t="s">
        <v>8</v>
      </c>
      <c r="B22" s="130"/>
      <c r="C22" s="130"/>
      <c r="D22" s="130"/>
      <c r="E22" s="130"/>
      <c r="F22" s="60">
        <f>SUM(F12,F15,F20)</f>
        <v>26273</v>
      </c>
      <c r="G22" s="60">
        <f>SUM(G12,G15,G20)</f>
        <v>0</v>
      </c>
      <c r="H22" s="60">
        <f>SUM(H12,H15,H20)</f>
        <v>0</v>
      </c>
    </row>
    <row r="23" spans="1:8" s="44" customFormat="1" ht="18" customHeight="1" x14ac:dyDescent="0.25">
      <c r="A23" s="68"/>
      <c r="B23" s="51"/>
      <c r="C23" s="51"/>
      <c r="D23" s="51"/>
      <c r="E23" s="51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H1"/>
    </sheetView>
  </sheetViews>
  <sheetFormatPr defaultColWidth="11.42578125" defaultRowHeight="12.75" x14ac:dyDescent="0.2"/>
  <cols>
    <col min="1" max="1" width="16" style="14" customWidth="1"/>
    <col min="2" max="3" width="17.5703125" style="14" customWidth="1"/>
    <col min="4" max="4" width="17.5703125" style="45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26" t="s">
        <v>104</v>
      </c>
      <c r="B1" s="126"/>
      <c r="C1" s="126"/>
      <c r="D1" s="126"/>
      <c r="E1" s="126"/>
      <c r="F1" s="126"/>
      <c r="G1" s="126"/>
      <c r="H1" s="126"/>
    </row>
    <row r="2" spans="1:8" s="1" customFormat="1" ht="13.5" thickBot="1" x14ac:dyDescent="0.25">
      <c r="A2" s="10"/>
      <c r="H2" s="11" t="s">
        <v>9</v>
      </c>
    </row>
    <row r="3" spans="1:8" s="1" customFormat="1" ht="26.25" thickBot="1" x14ac:dyDescent="0.25">
      <c r="A3" s="75" t="s">
        <v>10</v>
      </c>
      <c r="B3" s="142" t="s">
        <v>89</v>
      </c>
      <c r="C3" s="143"/>
      <c r="D3" s="143"/>
      <c r="E3" s="143"/>
      <c r="F3" s="143"/>
      <c r="G3" s="143"/>
      <c r="H3" s="144"/>
    </row>
    <row r="4" spans="1:8" s="1" customFormat="1" ht="90" thickBot="1" x14ac:dyDescent="0.25">
      <c r="A4" s="76" t="s">
        <v>11</v>
      </c>
      <c r="B4" s="107" t="s">
        <v>12</v>
      </c>
      <c r="C4" s="108" t="s">
        <v>13</v>
      </c>
      <c r="D4" s="108" t="s">
        <v>14</v>
      </c>
      <c r="E4" s="108" t="s">
        <v>15</v>
      </c>
      <c r="F4" s="108" t="s">
        <v>16</v>
      </c>
      <c r="G4" s="108" t="s">
        <v>36</v>
      </c>
      <c r="H4" s="109" t="s">
        <v>18</v>
      </c>
    </row>
    <row r="5" spans="1:8" s="1" customFormat="1" ht="76.5" x14ac:dyDescent="0.2">
      <c r="A5" s="106" t="s">
        <v>82</v>
      </c>
      <c r="B5" s="114">
        <v>3251461</v>
      </c>
      <c r="C5" s="115"/>
      <c r="D5" s="116"/>
      <c r="E5" s="114"/>
      <c r="F5" s="114"/>
      <c r="G5" s="114"/>
      <c r="H5" s="114"/>
    </row>
    <row r="6" spans="1:8" s="1" customFormat="1" ht="38.25" x14ac:dyDescent="0.2">
      <c r="A6" s="106" t="s">
        <v>83</v>
      </c>
      <c r="B6" s="115"/>
      <c r="C6" s="115">
        <v>16000</v>
      </c>
      <c r="D6" s="115"/>
      <c r="E6" s="115"/>
      <c r="F6" s="115"/>
      <c r="G6" s="115"/>
      <c r="H6" s="115"/>
    </row>
    <row r="7" spans="1:8" s="1" customFormat="1" ht="25.5" x14ac:dyDescent="0.2">
      <c r="A7" s="106" t="s">
        <v>88</v>
      </c>
      <c r="B7" s="115"/>
      <c r="C7" s="115"/>
      <c r="D7" s="115"/>
      <c r="E7" s="115"/>
      <c r="F7" s="115"/>
      <c r="G7" s="115"/>
      <c r="H7" s="115"/>
    </row>
    <row r="8" spans="1:8" s="1" customFormat="1" ht="26.25" thickBot="1" x14ac:dyDescent="0.25">
      <c r="A8" s="106" t="s">
        <v>84</v>
      </c>
      <c r="B8" s="115">
        <v>900491</v>
      </c>
      <c r="C8" s="115"/>
      <c r="D8" s="115">
        <v>500000</v>
      </c>
      <c r="E8" s="115"/>
      <c r="F8" s="115"/>
      <c r="G8" s="115"/>
      <c r="H8" s="115"/>
    </row>
    <row r="9" spans="1:8" s="1" customFormat="1" ht="30" customHeight="1" thickBot="1" x14ac:dyDescent="0.25">
      <c r="A9" s="12" t="s">
        <v>19</v>
      </c>
      <c r="B9" s="110">
        <f>B5+B8</f>
        <v>4151952</v>
      </c>
      <c r="C9" s="111">
        <f>+C6</f>
        <v>16000</v>
      </c>
      <c r="D9" s="112"/>
      <c r="E9" s="111">
        <v>0</v>
      </c>
      <c r="F9" s="112">
        <v>0</v>
      </c>
      <c r="G9" s="111">
        <v>0</v>
      </c>
      <c r="H9" s="113">
        <v>0</v>
      </c>
    </row>
    <row r="10" spans="1:8" s="1" customFormat="1" ht="28.5" customHeight="1" thickBot="1" x14ac:dyDescent="0.25">
      <c r="A10" s="12" t="s">
        <v>92</v>
      </c>
      <c r="B10" s="145">
        <f>B5+B6+B7+B8+C5+C6+C7+C8+D5+D6+D7+D8</f>
        <v>4667952</v>
      </c>
      <c r="C10" s="146"/>
      <c r="D10" s="146"/>
      <c r="E10" s="146"/>
      <c r="F10" s="146"/>
      <c r="G10" s="146"/>
      <c r="H10" s="147"/>
    </row>
    <row r="11" spans="1:8" ht="13.5" thickBot="1" x14ac:dyDescent="0.25">
      <c r="A11" s="7"/>
      <c r="B11" s="7"/>
      <c r="C11" s="7"/>
      <c r="D11" s="8"/>
      <c r="E11" s="13"/>
      <c r="H11" s="11"/>
    </row>
    <row r="12" spans="1:8" ht="24" customHeight="1" thickBot="1" x14ac:dyDescent="0.25">
      <c r="A12" s="77" t="s">
        <v>10</v>
      </c>
      <c r="B12" s="142" t="s">
        <v>101</v>
      </c>
      <c r="C12" s="143"/>
      <c r="D12" s="143"/>
      <c r="E12" s="143"/>
      <c r="F12" s="143"/>
      <c r="G12" s="143"/>
      <c r="H12" s="144"/>
    </row>
    <row r="13" spans="1:8" ht="90" thickBot="1" x14ac:dyDescent="0.25">
      <c r="A13" s="78" t="s">
        <v>11</v>
      </c>
      <c r="B13" s="107" t="s">
        <v>12</v>
      </c>
      <c r="C13" s="108" t="s">
        <v>13</v>
      </c>
      <c r="D13" s="108" t="s">
        <v>14</v>
      </c>
      <c r="E13" s="108" t="s">
        <v>15</v>
      </c>
      <c r="F13" s="108" t="s">
        <v>16</v>
      </c>
      <c r="G13" s="108" t="s">
        <v>36</v>
      </c>
      <c r="H13" s="109" t="s">
        <v>18</v>
      </c>
    </row>
    <row r="14" spans="1:8" ht="76.5" x14ac:dyDescent="0.2">
      <c r="A14" s="106" t="s">
        <v>82</v>
      </c>
      <c r="B14" s="114">
        <v>3251461</v>
      </c>
      <c r="C14" s="115"/>
      <c r="D14" s="116"/>
      <c r="E14" s="114"/>
      <c r="F14" s="114"/>
      <c r="G14" s="114"/>
      <c r="H14" s="114"/>
    </row>
    <row r="15" spans="1:8" ht="38.25" x14ac:dyDescent="0.2">
      <c r="A15" s="106" t="s">
        <v>83</v>
      </c>
      <c r="B15" s="115"/>
      <c r="C15" s="115">
        <v>16000</v>
      </c>
      <c r="D15" s="115"/>
      <c r="E15" s="115"/>
      <c r="F15" s="115"/>
      <c r="G15" s="115"/>
      <c r="H15" s="115"/>
    </row>
    <row r="16" spans="1:8" ht="26.25" thickBot="1" x14ac:dyDescent="0.25">
      <c r="A16" s="106" t="s">
        <v>84</v>
      </c>
      <c r="B16" s="115">
        <v>900491</v>
      </c>
      <c r="C16" s="115"/>
      <c r="D16" s="115"/>
      <c r="E16" s="115"/>
      <c r="F16" s="115"/>
      <c r="G16" s="115"/>
      <c r="H16" s="115"/>
    </row>
    <row r="17" spans="1:8" s="1" customFormat="1" ht="30" customHeight="1" thickBot="1" x14ac:dyDescent="0.25">
      <c r="A17" s="12" t="s">
        <v>19</v>
      </c>
      <c r="B17" s="110">
        <f>B16+B14</f>
        <v>4151952</v>
      </c>
      <c r="C17" s="111">
        <f>+C15</f>
        <v>16000</v>
      </c>
      <c r="D17" s="112"/>
      <c r="E17" s="111">
        <v>0</v>
      </c>
      <c r="F17" s="112">
        <f>+F15</f>
        <v>0</v>
      </c>
      <c r="G17" s="111">
        <v>0</v>
      </c>
      <c r="H17" s="113">
        <v>0</v>
      </c>
    </row>
    <row r="18" spans="1:8" s="1" customFormat="1" ht="28.5" customHeight="1" thickBot="1" x14ac:dyDescent="0.25">
      <c r="A18" s="12" t="s">
        <v>93</v>
      </c>
      <c r="B18" s="145">
        <f>B17+C17+D17+E17+F17+G17+H17</f>
        <v>4167952</v>
      </c>
      <c r="C18" s="146"/>
      <c r="D18" s="146"/>
      <c r="E18" s="146"/>
      <c r="F18" s="146"/>
      <c r="G18" s="146"/>
      <c r="H18" s="147"/>
    </row>
    <row r="19" spans="1:8" ht="13.5" thickBot="1" x14ac:dyDescent="0.25">
      <c r="D19" s="15"/>
      <c r="E19" s="16"/>
    </row>
    <row r="20" spans="1:8" ht="26.25" thickBot="1" x14ac:dyDescent="0.25">
      <c r="A20" s="77" t="s">
        <v>10</v>
      </c>
      <c r="B20" s="142" t="s">
        <v>102</v>
      </c>
      <c r="C20" s="143"/>
      <c r="D20" s="143"/>
      <c r="E20" s="143"/>
      <c r="F20" s="143"/>
      <c r="G20" s="143"/>
      <c r="H20" s="144"/>
    </row>
    <row r="21" spans="1:8" ht="90" thickBot="1" x14ac:dyDescent="0.25">
      <c r="A21" s="78" t="s">
        <v>11</v>
      </c>
      <c r="B21" s="107" t="s">
        <v>12</v>
      </c>
      <c r="C21" s="108" t="s">
        <v>13</v>
      </c>
      <c r="D21" s="108" t="s">
        <v>14</v>
      </c>
      <c r="E21" s="108" t="s">
        <v>15</v>
      </c>
      <c r="F21" s="108" t="s">
        <v>16</v>
      </c>
      <c r="G21" s="108" t="s">
        <v>36</v>
      </c>
      <c r="H21" s="109" t="s">
        <v>18</v>
      </c>
    </row>
    <row r="22" spans="1:8" ht="76.5" x14ac:dyDescent="0.2">
      <c r="A22" s="106" t="s">
        <v>82</v>
      </c>
      <c r="B22" s="114">
        <v>3251461</v>
      </c>
      <c r="C22" s="115"/>
      <c r="D22" s="116"/>
      <c r="E22" s="114"/>
      <c r="F22" s="114"/>
      <c r="G22" s="114"/>
      <c r="H22" s="114"/>
    </row>
    <row r="23" spans="1:8" ht="38.25" x14ac:dyDescent="0.2">
      <c r="A23" s="106" t="s">
        <v>83</v>
      </c>
      <c r="B23" s="115"/>
      <c r="C23" s="115">
        <v>16000</v>
      </c>
      <c r="D23" s="115"/>
      <c r="E23" s="115"/>
      <c r="F23" s="115"/>
      <c r="G23" s="115"/>
      <c r="H23" s="115"/>
    </row>
    <row r="24" spans="1:8" ht="26.25" thickBot="1" x14ac:dyDescent="0.25">
      <c r="A24" s="106" t="s">
        <v>84</v>
      </c>
      <c r="B24" s="115">
        <v>900491</v>
      </c>
      <c r="C24" s="115"/>
      <c r="D24" s="115"/>
      <c r="E24" s="115"/>
      <c r="F24" s="115"/>
      <c r="G24" s="115"/>
      <c r="H24" s="115"/>
    </row>
    <row r="25" spans="1:8" s="1" customFormat="1" ht="30" customHeight="1" thickBot="1" x14ac:dyDescent="0.25">
      <c r="A25" s="12" t="s">
        <v>19</v>
      </c>
      <c r="B25" s="110">
        <f>B22+B24</f>
        <v>4151952</v>
      </c>
      <c r="C25" s="111">
        <f>+C23</f>
        <v>16000</v>
      </c>
      <c r="D25" s="112"/>
      <c r="E25" s="111">
        <v>0</v>
      </c>
      <c r="F25" s="112">
        <f>+F23</f>
        <v>0</v>
      </c>
      <c r="G25" s="111">
        <v>0</v>
      </c>
      <c r="H25" s="113">
        <v>0</v>
      </c>
    </row>
    <row r="26" spans="1:8" s="1" customFormat="1" ht="28.5" customHeight="1" thickBot="1" x14ac:dyDescent="0.25">
      <c r="A26" s="12" t="s">
        <v>103</v>
      </c>
      <c r="B26" s="145">
        <f>B25+C25+D25+E25+F25+G25+H25</f>
        <v>4167952</v>
      </c>
      <c r="C26" s="146"/>
      <c r="D26" s="146"/>
      <c r="E26" s="146"/>
      <c r="F26" s="146"/>
      <c r="G26" s="146"/>
      <c r="H26" s="147"/>
    </row>
    <row r="27" spans="1:8" ht="13.5" customHeight="1" x14ac:dyDescent="0.2">
      <c r="C27" s="17"/>
      <c r="D27" s="15"/>
      <c r="E27" s="18"/>
    </row>
    <row r="28" spans="1:8" ht="13.5" customHeight="1" x14ac:dyDescent="0.2">
      <c r="C28" s="17"/>
      <c r="D28" s="19"/>
      <c r="E28" s="20"/>
    </row>
    <row r="29" spans="1:8" ht="13.5" customHeight="1" x14ac:dyDescent="0.2">
      <c r="D29" s="21"/>
      <c r="E29" s="22"/>
    </row>
    <row r="30" spans="1:8" ht="13.5" customHeight="1" x14ac:dyDescent="0.2">
      <c r="D30" s="23"/>
      <c r="E30" s="24"/>
    </row>
    <row r="31" spans="1:8" ht="13.5" customHeight="1" x14ac:dyDescent="0.2">
      <c r="D31" s="15"/>
      <c r="E31" s="16"/>
    </row>
    <row r="32" spans="1:8" ht="28.5" customHeight="1" x14ac:dyDescent="0.2">
      <c r="C32" s="17"/>
      <c r="D32" s="15"/>
      <c r="E32" s="25"/>
    </row>
    <row r="33" spans="2:5" ht="13.5" customHeight="1" x14ac:dyDescent="0.2">
      <c r="C33" s="17"/>
      <c r="D33" s="15"/>
      <c r="E33" s="20"/>
    </row>
    <row r="34" spans="2:5" ht="13.5" customHeight="1" x14ac:dyDescent="0.2">
      <c r="D34" s="15"/>
      <c r="E34" s="16"/>
    </row>
    <row r="35" spans="2:5" ht="13.5" customHeight="1" x14ac:dyDescent="0.2">
      <c r="D35" s="15"/>
      <c r="E35" s="24"/>
    </row>
    <row r="36" spans="2:5" ht="13.5" customHeight="1" x14ac:dyDescent="0.2">
      <c r="D36" s="15"/>
      <c r="E36" s="16"/>
    </row>
    <row r="37" spans="2:5" ht="22.5" customHeight="1" x14ac:dyDescent="0.2">
      <c r="D37" s="15"/>
      <c r="E37" s="26"/>
    </row>
    <row r="38" spans="2:5" ht="13.5" customHeight="1" x14ac:dyDescent="0.2">
      <c r="D38" s="21"/>
      <c r="E38" s="22"/>
    </row>
    <row r="39" spans="2:5" ht="13.5" customHeight="1" x14ac:dyDescent="0.2">
      <c r="B39" s="17"/>
      <c r="D39" s="21"/>
      <c r="E39" s="27"/>
    </row>
    <row r="40" spans="2:5" ht="13.5" customHeight="1" x14ac:dyDescent="0.2">
      <c r="C40" s="17"/>
      <c r="D40" s="21"/>
      <c r="E40" s="28"/>
    </row>
    <row r="41" spans="2:5" ht="13.5" customHeight="1" x14ac:dyDescent="0.2">
      <c r="C41" s="17"/>
      <c r="D41" s="23"/>
      <c r="E41" s="20"/>
    </row>
    <row r="42" spans="2:5" ht="13.5" customHeight="1" x14ac:dyDescent="0.2">
      <c r="D42" s="15"/>
      <c r="E42" s="16"/>
    </row>
    <row r="43" spans="2:5" ht="13.5" customHeight="1" x14ac:dyDescent="0.2">
      <c r="B43" s="17"/>
      <c r="D43" s="15"/>
      <c r="E43" s="18"/>
    </row>
    <row r="44" spans="2:5" ht="13.5" customHeight="1" x14ac:dyDescent="0.2">
      <c r="C44" s="17"/>
      <c r="D44" s="15"/>
      <c r="E44" s="27"/>
    </row>
    <row r="45" spans="2:5" ht="13.5" customHeight="1" x14ac:dyDescent="0.2">
      <c r="C45" s="17"/>
      <c r="D45" s="23"/>
      <c r="E45" s="20"/>
    </row>
    <row r="46" spans="2:5" ht="13.5" customHeight="1" x14ac:dyDescent="0.2">
      <c r="D46" s="21"/>
      <c r="E46" s="16"/>
    </row>
    <row r="47" spans="2:5" ht="13.5" customHeight="1" x14ac:dyDescent="0.2">
      <c r="C47" s="17"/>
      <c r="D47" s="21"/>
      <c r="E47" s="27"/>
    </row>
    <row r="48" spans="2:5" ht="22.5" customHeight="1" x14ac:dyDescent="0.2">
      <c r="D48" s="23"/>
      <c r="E48" s="26"/>
    </row>
    <row r="49" spans="1:5" ht="13.5" customHeight="1" x14ac:dyDescent="0.2">
      <c r="D49" s="15"/>
      <c r="E49" s="16"/>
    </row>
    <row r="50" spans="1:5" ht="13.5" customHeight="1" x14ac:dyDescent="0.2">
      <c r="D50" s="23"/>
      <c r="E50" s="20"/>
    </row>
    <row r="51" spans="1:5" ht="13.5" customHeight="1" x14ac:dyDescent="0.2">
      <c r="D51" s="15"/>
      <c r="E51" s="16"/>
    </row>
    <row r="52" spans="1:5" ht="13.5" customHeight="1" x14ac:dyDescent="0.2">
      <c r="D52" s="15"/>
      <c r="E52" s="16"/>
    </row>
    <row r="53" spans="1:5" ht="13.5" customHeight="1" x14ac:dyDescent="0.2">
      <c r="A53" s="17"/>
      <c r="D53" s="29"/>
      <c r="E53" s="27"/>
    </row>
    <row r="54" spans="1:5" ht="13.5" customHeight="1" x14ac:dyDescent="0.2">
      <c r="B54" s="17"/>
      <c r="C54" s="17"/>
      <c r="D54" s="30"/>
      <c r="E54" s="27"/>
    </row>
    <row r="55" spans="1:5" ht="13.5" customHeight="1" x14ac:dyDescent="0.2">
      <c r="B55" s="17"/>
      <c r="C55" s="17"/>
      <c r="D55" s="30"/>
      <c r="E55" s="18"/>
    </row>
    <row r="56" spans="1:5" ht="13.5" customHeight="1" x14ac:dyDescent="0.2">
      <c r="B56" s="17"/>
      <c r="C56" s="17"/>
      <c r="D56" s="23"/>
      <c r="E56" s="24"/>
    </row>
    <row r="57" spans="1:5" x14ac:dyDescent="0.2">
      <c r="D57" s="15"/>
      <c r="E57" s="16"/>
    </row>
    <row r="58" spans="1:5" x14ac:dyDescent="0.2">
      <c r="B58" s="17"/>
      <c r="D58" s="15"/>
      <c r="E58" s="27"/>
    </row>
    <row r="59" spans="1:5" x14ac:dyDescent="0.2">
      <c r="C59" s="17"/>
      <c r="D59" s="15"/>
      <c r="E59" s="18"/>
    </row>
    <row r="60" spans="1:5" x14ac:dyDescent="0.2">
      <c r="C60" s="17"/>
      <c r="D60" s="23"/>
      <c r="E60" s="20"/>
    </row>
    <row r="61" spans="1:5" x14ac:dyDescent="0.2">
      <c r="D61" s="15"/>
      <c r="E61" s="16"/>
    </row>
    <row r="62" spans="1:5" x14ac:dyDescent="0.2">
      <c r="D62" s="15"/>
      <c r="E62" s="16"/>
    </row>
    <row r="63" spans="1:5" x14ac:dyDescent="0.2">
      <c r="D63" s="31"/>
      <c r="E63" s="32"/>
    </row>
    <row r="64" spans="1:5" x14ac:dyDescent="0.2">
      <c r="D64" s="15"/>
      <c r="E64" s="16"/>
    </row>
    <row r="65" spans="1:5" x14ac:dyDescent="0.2">
      <c r="D65" s="15"/>
      <c r="E65" s="16"/>
    </row>
    <row r="66" spans="1:5" x14ac:dyDescent="0.2">
      <c r="D66" s="15"/>
      <c r="E66" s="16"/>
    </row>
    <row r="67" spans="1:5" x14ac:dyDescent="0.2">
      <c r="D67" s="23"/>
      <c r="E67" s="20"/>
    </row>
    <row r="68" spans="1:5" x14ac:dyDescent="0.2">
      <c r="D68" s="15"/>
      <c r="E68" s="16"/>
    </row>
    <row r="69" spans="1:5" x14ac:dyDescent="0.2">
      <c r="D69" s="23"/>
      <c r="E69" s="20"/>
    </row>
    <row r="70" spans="1:5" x14ac:dyDescent="0.2">
      <c r="D70" s="15"/>
      <c r="E70" s="16"/>
    </row>
    <row r="71" spans="1:5" x14ac:dyDescent="0.2">
      <c r="D71" s="15"/>
      <c r="E71" s="16"/>
    </row>
    <row r="72" spans="1:5" x14ac:dyDescent="0.2">
      <c r="D72" s="15"/>
      <c r="E72" s="16"/>
    </row>
    <row r="73" spans="1:5" x14ac:dyDescent="0.2">
      <c r="D73" s="15"/>
      <c r="E73" s="16"/>
    </row>
    <row r="74" spans="1:5" ht="28.5" customHeight="1" x14ac:dyDescent="0.2">
      <c r="A74" s="33"/>
      <c r="B74" s="33"/>
      <c r="C74" s="33"/>
      <c r="D74" s="34"/>
      <c r="E74" s="35"/>
    </row>
    <row r="75" spans="1:5" x14ac:dyDescent="0.2">
      <c r="C75" s="17"/>
      <c r="D75" s="15"/>
      <c r="E75" s="18"/>
    </row>
    <row r="76" spans="1:5" x14ac:dyDescent="0.2">
      <c r="D76" s="36"/>
      <c r="E76" s="37"/>
    </row>
    <row r="77" spans="1:5" x14ac:dyDescent="0.2">
      <c r="D77" s="15"/>
      <c r="E77" s="16"/>
    </row>
    <row r="78" spans="1:5" x14ac:dyDescent="0.2">
      <c r="D78" s="31"/>
      <c r="E78" s="32"/>
    </row>
    <row r="79" spans="1:5" x14ac:dyDescent="0.2">
      <c r="D79" s="31"/>
      <c r="E79" s="32"/>
    </row>
    <row r="80" spans="1:5" x14ac:dyDescent="0.2">
      <c r="D80" s="15"/>
      <c r="E80" s="16"/>
    </row>
    <row r="81" spans="3:5" x14ac:dyDescent="0.2">
      <c r="D81" s="23"/>
      <c r="E81" s="20"/>
    </row>
    <row r="82" spans="3:5" x14ac:dyDescent="0.2">
      <c r="D82" s="15"/>
      <c r="E82" s="16"/>
    </row>
    <row r="83" spans="3:5" x14ac:dyDescent="0.2">
      <c r="D83" s="15"/>
      <c r="E83" s="16"/>
    </row>
    <row r="84" spans="3:5" x14ac:dyDescent="0.2">
      <c r="D84" s="23"/>
      <c r="E84" s="20"/>
    </row>
    <row r="85" spans="3:5" x14ac:dyDescent="0.2">
      <c r="D85" s="15"/>
      <c r="E85" s="16"/>
    </row>
    <row r="86" spans="3:5" x14ac:dyDescent="0.2">
      <c r="D86" s="31"/>
      <c r="E86" s="32"/>
    </row>
    <row r="87" spans="3:5" x14ac:dyDescent="0.2">
      <c r="D87" s="23"/>
      <c r="E87" s="37"/>
    </row>
    <row r="88" spans="3:5" x14ac:dyDescent="0.2">
      <c r="D88" s="21"/>
      <c r="E88" s="32"/>
    </row>
    <row r="89" spans="3:5" x14ac:dyDescent="0.2">
      <c r="D89" s="23"/>
      <c r="E89" s="20"/>
    </row>
    <row r="90" spans="3:5" x14ac:dyDescent="0.2">
      <c r="D90" s="15"/>
      <c r="E90" s="16"/>
    </row>
    <row r="91" spans="3:5" x14ac:dyDescent="0.2">
      <c r="C91" s="17"/>
      <c r="D91" s="15"/>
      <c r="E91" s="18"/>
    </row>
    <row r="92" spans="3:5" x14ac:dyDescent="0.2">
      <c r="D92" s="21"/>
      <c r="E92" s="20"/>
    </row>
    <row r="93" spans="3:5" x14ac:dyDescent="0.2">
      <c r="D93" s="21"/>
      <c r="E93" s="32"/>
    </row>
    <row r="94" spans="3:5" x14ac:dyDescent="0.2">
      <c r="C94" s="17"/>
      <c r="D94" s="21"/>
      <c r="E94" s="38"/>
    </row>
    <row r="95" spans="3:5" x14ac:dyDescent="0.2">
      <c r="C95" s="17"/>
      <c r="D95" s="23"/>
      <c r="E95" s="24"/>
    </row>
    <row r="96" spans="3:5" x14ac:dyDescent="0.2">
      <c r="D96" s="15"/>
      <c r="E96" s="16"/>
    </row>
    <row r="97" spans="1:5" x14ac:dyDescent="0.2">
      <c r="D97" s="36"/>
      <c r="E97" s="39"/>
    </row>
    <row r="98" spans="1:5" ht="11.25" customHeight="1" x14ac:dyDescent="0.2">
      <c r="D98" s="31"/>
      <c r="E98" s="32"/>
    </row>
    <row r="99" spans="1:5" ht="24" customHeight="1" x14ac:dyDescent="0.2">
      <c r="B99" s="17"/>
      <c r="D99" s="31"/>
      <c r="E99" s="40"/>
    </row>
    <row r="100" spans="1:5" ht="15" customHeight="1" x14ac:dyDescent="0.2">
      <c r="C100" s="17"/>
      <c r="D100" s="31"/>
      <c r="E100" s="40"/>
    </row>
    <row r="101" spans="1:5" ht="11.25" customHeight="1" x14ac:dyDescent="0.2">
      <c r="D101" s="36"/>
      <c r="E101" s="37"/>
    </row>
    <row r="102" spans="1:5" x14ac:dyDescent="0.2">
      <c r="D102" s="31"/>
      <c r="E102" s="32"/>
    </row>
    <row r="103" spans="1:5" ht="13.5" customHeight="1" x14ac:dyDescent="0.2">
      <c r="B103" s="17"/>
      <c r="D103" s="31"/>
      <c r="E103" s="41"/>
    </row>
    <row r="104" spans="1:5" ht="12.75" customHeight="1" x14ac:dyDescent="0.2">
      <c r="C104" s="17"/>
      <c r="D104" s="31"/>
      <c r="E104" s="18"/>
    </row>
    <row r="105" spans="1:5" ht="12.75" customHeight="1" x14ac:dyDescent="0.2">
      <c r="C105" s="17"/>
      <c r="D105" s="23"/>
      <c r="E105" s="24"/>
    </row>
    <row r="106" spans="1:5" x14ac:dyDescent="0.2">
      <c r="D106" s="15"/>
      <c r="E106" s="16"/>
    </row>
    <row r="107" spans="1:5" x14ac:dyDescent="0.2">
      <c r="C107" s="17"/>
      <c r="D107" s="15"/>
      <c r="E107" s="38"/>
    </row>
    <row r="108" spans="1:5" x14ac:dyDescent="0.2">
      <c r="D108" s="36"/>
      <c r="E108" s="37"/>
    </row>
    <row r="109" spans="1:5" x14ac:dyDescent="0.2">
      <c r="D109" s="31"/>
      <c r="E109" s="32"/>
    </row>
    <row r="110" spans="1:5" x14ac:dyDescent="0.2">
      <c r="D110" s="15"/>
      <c r="E110" s="16"/>
    </row>
    <row r="111" spans="1:5" ht="19.5" customHeight="1" x14ac:dyDescent="0.2">
      <c r="A111" s="42"/>
      <c r="B111" s="7"/>
      <c r="C111" s="7"/>
      <c r="D111" s="7"/>
      <c r="E111" s="27"/>
    </row>
    <row r="112" spans="1:5" ht="15" customHeight="1" x14ac:dyDescent="0.2">
      <c r="A112" s="17"/>
      <c r="D112" s="29"/>
      <c r="E112" s="27"/>
    </row>
    <row r="113" spans="1:5" x14ac:dyDescent="0.2">
      <c r="A113" s="17"/>
      <c r="B113" s="17"/>
      <c r="D113" s="29"/>
      <c r="E113" s="18"/>
    </row>
    <row r="114" spans="1:5" x14ac:dyDescent="0.2">
      <c r="C114" s="17"/>
      <c r="D114" s="15"/>
      <c r="E114" s="27"/>
    </row>
    <row r="115" spans="1:5" x14ac:dyDescent="0.2">
      <c r="D115" s="19"/>
      <c r="E115" s="20"/>
    </row>
    <row r="116" spans="1:5" x14ac:dyDescent="0.2">
      <c r="B116" s="17"/>
      <c r="D116" s="15"/>
      <c r="E116" s="18"/>
    </row>
    <row r="117" spans="1:5" x14ac:dyDescent="0.2">
      <c r="C117" s="17"/>
      <c r="D117" s="15"/>
      <c r="E117" s="18"/>
    </row>
    <row r="118" spans="1:5" x14ac:dyDescent="0.2">
      <c r="D118" s="23"/>
      <c r="E118" s="24"/>
    </row>
    <row r="119" spans="1:5" ht="22.5" customHeight="1" x14ac:dyDescent="0.2">
      <c r="C119" s="17"/>
      <c r="D119" s="15"/>
      <c r="E119" s="25"/>
    </row>
    <row r="120" spans="1:5" x14ac:dyDescent="0.2">
      <c r="D120" s="15"/>
      <c r="E120" s="24"/>
    </row>
    <row r="121" spans="1:5" x14ac:dyDescent="0.2">
      <c r="B121" s="17"/>
      <c r="D121" s="21"/>
      <c r="E121" s="27"/>
    </row>
    <row r="122" spans="1:5" x14ac:dyDescent="0.2">
      <c r="C122" s="17"/>
      <c r="D122" s="21"/>
      <c r="E122" s="28"/>
    </row>
    <row r="123" spans="1:5" x14ac:dyDescent="0.2">
      <c r="D123" s="23"/>
      <c r="E123" s="20"/>
    </row>
    <row r="124" spans="1:5" ht="13.5" customHeight="1" x14ac:dyDescent="0.2">
      <c r="A124" s="17"/>
      <c r="D124" s="29"/>
      <c r="E124" s="27"/>
    </row>
    <row r="125" spans="1:5" ht="13.5" customHeight="1" x14ac:dyDescent="0.2">
      <c r="B125" s="17"/>
      <c r="D125" s="15"/>
      <c r="E125" s="27"/>
    </row>
    <row r="126" spans="1:5" ht="13.5" customHeight="1" x14ac:dyDescent="0.2">
      <c r="C126" s="17"/>
      <c r="D126" s="15"/>
      <c r="E126" s="18"/>
    </row>
    <row r="127" spans="1:5" x14ac:dyDescent="0.2">
      <c r="C127" s="17"/>
      <c r="D127" s="23"/>
      <c r="E127" s="20"/>
    </row>
    <row r="128" spans="1:5" x14ac:dyDescent="0.2">
      <c r="C128" s="17"/>
      <c r="D128" s="15"/>
      <c r="E128" s="18"/>
    </row>
    <row r="129" spans="1:5" x14ac:dyDescent="0.2">
      <c r="D129" s="36"/>
      <c r="E129" s="37"/>
    </row>
    <row r="130" spans="1:5" x14ac:dyDescent="0.2">
      <c r="C130" s="17"/>
      <c r="D130" s="21"/>
      <c r="E130" s="38"/>
    </row>
    <row r="131" spans="1:5" x14ac:dyDescent="0.2">
      <c r="C131" s="17"/>
      <c r="D131" s="23"/>
      <c r="E131" s="24"/>
    </row>
    <row r="132" spans="1:5" x14ac:dyDescent="0.2">
      <c r="D132" s="36"/>
      <c r="E132" s="43"/>
    </row>
    <row r="133" spans="1:5" x14ac:dyDescent="0.2">
      <c r="B133" s="17"/>
      <c r="D133" s="31"/>
      <c r="E133" s="41"/>
    </row>
    <row r="134" spans="1:5" x14ac:dyDescent="0.2">
      <c r="C134" s="17"/>
      <c r="D134" s="31"/>
      <c r="E134" s="18"/>
    </row>
    <row r="135" spans="1:5" x14ac:dyDescent="0.2">
      <c r="C135" s="17"/>
      <c r="D135" s="23"/>
      <c r="E135" s="24"/>
    </row>
    <row r="136" spans="1:5" x14ac:dyDescent="0.2">
      <c r="C136" s="17"/>
      <c r="D136" s="23"/>
      <c r="E136" s="24"/>
    </row>
    <row r="137" spans="1:5" x14ac:dyDescent="0.2">
      <c r="D137" s="15"/>
      <c r="E137" s="16"/>
    </row>
    <row r="138" spans="1:5" s="44" customFormat="1" ht="18" customHeight="1" x14ac:dyDescent="0.25">
      <c r="A138" s="140"/>
      <c r="B138" s="141"/>
      <c r="C138" s="141"/>
      <c r="D138" s="141"/>
      <c r="E138" s="141"/>
    </row>
    <row r="139" spans="1:5" ht="28.5" customHeight="1" x14ac:dyDescent="0.2">
      <c r="A139" s="33"/>
      <c r="B139" s="33"/>
      <c r="C139" s="33"/>
      <c r="D139" s="34"/>
      <c r="E139" s="35"/>
    </row>
    <row r="141" spans="1:5" ht="15.75" x14ac:dyDescent="0.2">
      <c r="A141" s="46"/>
      <c r="B141" s="17"/>
      <c r="C141" s="17"/>
      <c r="D141" s="47"/>
      <c r="E141" s="6"/>
    </row>
    <row r="142" spans="1:5" x14ac:dyDescent="0.2">
      <c r="A142" s="17"/>
      <c r="B142" s="17"/>
      <c r="C142" s="17"/>
      <c r="D142" s="47"/>
      <c r="E142" s="6"/>
    </row>
    <row r="143" spans="1:5" ht="17.25" customHeight="1" x14ac:dyDescent="0.2">
      <c r="A143" s="17"/>
      <c r="B143" s="17"/>
      <c r="C143" s="17"/>
      <c r="D143" s="47"/>
      <c r="E143" s="6"/>
    </row>
    <row r="144" spans="1:5" ht="13.5" customHeight="1" x14ac:dyDescent="0.2">
      <c r="A144" s="17"/>
      <c r="B144" s="17"/>
      <c r="C144" s="17"/>
      <c r="D144" s="47"/>
      <c r="E144" s="6"/>
    </row>
    <row r="145" spans="1:5" x14ac:dyDescent="0.2">
      <c r="A145" s="17"/>
      <c r="B145" s="17"/>
      <c r="C145" s="17"/>
      <c r="D145" s="47"/>
      <c r="E145" s="6"/>
    </row>
    <row r="146" spans="1:5" x14ac:dyDescent="0.2">
      <c r="A146" s="17"/>
      <c r="B146" s="17"/>
      <c r="C146" s="17"/>
    </row>
    <row r="147" spans="1:5" x14ac:dyDescent="0.2">
      <c r="A147" s="17"/>
      <c r="B147" s="17"/>
      <c r="C147" s="17"/>
      <c r="D147" s="47"/>
      <c r="E147" s="6"/>
    </row>
    <row r="148" spans="1:5" x14ac:dyDescent="0.2">
      <c r="A148" s="17"/>
      <c r="B148" s="17"/>
      <c r="C148" s="17"/>
      <c r="D148" s="47"/>
      <c r="E148" s="48"/>
    </row>
    <row r="149" spans="1:5" x14ac:dyDescent="0.2">
      <c r="A149" s="17"/>
      <c r="B149" s="17"/>
      <c r="C149" s="17"/>
      <c r="D149" s="47"/>
      <c r="E149" s="6"/>
    </row>
    <row r="150" spans="1:5" ht="22.5" customHeight="1" x14ac:dyDescent="0.2">
      <c r="A150" s="17"/>
      <c r="B150" s="17"/>
      <c r="C150" s="17"/>
      <c r="D150" s="47"/>
      <c r="E150" s="25"/>
    </row>
    <row r="151" spans="1:5" ht="22.5" customHeight="1" x14ac:dyDescent="0.2">
      <c r="D151" s="23"/>
      <c r="E151" s="26"/>
    </row>
  </sheetData>
  <mergeCells count="8">
    <mergeCell ref="A138:E138"/>
    <mergeCell ref="B3:H3"/>
    <mergeCell ref="B26:H26"/>
    <mergeCell ref="A1:H1"/>
    <mergeCell ref="B10:H10"/>
    <mergeCell ref="B12:H12"/>
    <mergeCell ref="B18:H18"/>
    <mergeCell ref="B20:H2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0" max="8" man="1"/>
    <brk id="72" max="9" man="1"/>
    <brk id="13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tabSelected="1" zoomScaleNormal="100" workbookViewId="0">
      <selection activeCell="P4" sqref="P4"/>
    </sheetView>
  </sheetViews>
  <sheetFormatPr defaultColWidth="11.42578125" defaultRowHeight="12.75" x14ac:dyDescent="0.2"/>
  <cols>
    <col min="1" max="1" width="11.42578125" style="71" bestFit="1" customWidth="1"/>
    <col min="2" max="2" width="34.42578125" style="73" customWidth="1"/>
    <col min="3" max="3" width="14.28515625" style="2" customWidth="1"/>
    <col min="4" max="4" width="12.42578125" style="2" customWidth="1"/>
    <col min="5" max="5" width="12.140625" style="2" customWidth="1"/>
    <col min="6" max="6" width="10.5703125" style="2" bestFit="1" customWidth="1"/>
    <col min="7" max="7" width="11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3"/>
  </cols>
  <sheetData>
    <row r="1" spans="1:12" ht="24" customHeight="1" x14ac:dyDescent="0.2">
      <c r="A1" s="150" t="s">
        <v>105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6" customFormat="1" ht="67.5" x14ac:dyDescent="0.2">
      <c r="A2" s="102" t="s">
        <v>20</v>
      </c>
      <c r="B2" s="4" t="s">
        <v>21</v>
      </c>
      <c r="C2" s="5" t="s">
        <v>95</v>
      </c>
      <c r="D2" s="74" t="s">
        <v>12</v>
      </c>
      <c r="E2" s="74" t="s">
        <v>13</v>
      </c>
      <c r="F2" s="74" t="s">
        <v>14</v>
      </c>
      <c r="G2" s="74" t="s">
        <v>80</v>
      </c>
      <c r="H2" s="74" t="s">
        <v>22</v>
      </c>
      <c r="I2" s="74" t="s">
        <v>17</v>
      </c>
      <c r="J2" s="74" t="s">
        <v>18</v>
      </c>
      <c r="K2" s="5" t="s">
        <v>90</v>
      </c>
      <c r="L2" s="5" t="s">
        <v>96</v>
      </c>
    </row>
    <row r="3" spans="1:12" x14ac:dyDescent="0.2">
      <c r="A3" s="104"/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" customFormat="1" ht="25.5" x14ac:dyDescent="0.2">
      <c r="A4" s="103"/>
      <c r="B4" s="101" t="s">
        <v>81</v>
      </c>
      <c r="C4" s="88">
        <f>SUM(D4+E4+F4+G4)</f>
        <v>4667952.82</v>
      </c>
      <c r="D4" s="88">
        <f>D19+D57+D73</f>
        <v>900491.82000000007</v>
      </c>
      <c r="E4" s="88">
        <v>16000</v>
      </c>
      <c r="F4" s="88">
        <f>F66</f>
        <v>500000</v>
      </c>
      <c r="G4" s="88">
        <f>G6</f>
        <v>3251461</v>
      </c>
      <c r="H4" s="88">
        <v>0</v>
      </c>
      <c r="I4" s="88">
        <v>0</v>
      </c>
      <c r="J4" s="88">
        <v>0</v>
      </c>
      <c r="K4" s="88">
        <f>SUM(K6+K19)</f>
        <v>4151952.8200000003</v>
      </c>
      <c r="L4" s="88">
        <f>K4</f>
        <v>4151952.8200000003</v>
      </c>
    </row>
    <row r="5" spans="1:12" x14ac:dyDescent="0.2">
      <c r="A5" s="105"/>
      <c r="B5" s="9"/>
      <c r="C5" s="87"/>
      <c r="D5" s="87"/>
      <c r="E5" s="87"/>
      <c r="F5" s="87"/>
      <c r="G5" s="87"/>
      <c r="H5" s="87"/>
      <c r="I5" s="87"/>
      <c r="J5" s="87"/>
      <c r="K5" s="87"/>
      <c r="L5" s="3"/>
    </row>
    <row r="6" spans="1:12" s="6" customFormat="1" x14ac:dyDescent="0.2">
      <c r="A6" s="151" t="s">
        <v>37</v>
      </c>
      <c r="B6" s="151"/>
      <c r="C6" s="88">
        <f>C7</f>
        <v>3251461</v>
      </c>
      <c r="D6" s="88">
        <v>0</v>
      </c>
      <c r="E6" s="88">
        <v>0</v>
      </c>
      <c r="F6" s="88">
        <v>0</v>
      </c>
      <c r="G6" s="88">
        <f>G7</f>
        <v>3251461</v>
      </c>
      <c r="H6" s="88">
        <v>0</v>
      </c>
      <c r="I6" s="88">
        <v>0</v>
      </c>
      <c r="J6" s="88">
        <v>0</v>
      </c>
      <c r="K6" s="88">
        <f>C6</f>
        <v>3251461</v>
      </c>
      <c r="L6" s="88">
        <f t="shared" ref="L6:L11" si="0">K6</f>
        <v>3251461</v>
      </c>
    </row>
    <row r="7" spans="1:12" s="6" customFormat="1" ht="26.25" customHeight="1" x14ac:dyDescent="0.2">
      <c r="A7" s="89" t="s">
        <v>38</v>
      </c>
      <c r="B7" s="90" t="s">
        <v>39</v>
      </c>
      <c r="C7" s="88">
        <f>C8</f>
        <v>3251461</v>
      </c>
      <c r="D7" s="88">
        <v>0</v>
      </c>
      <c r="E7" s="88">
        <v>0</v>
      </c>
      <c r="F7" s="88">
        <v>0</v>
      </c>
      <c r="G7" s="88">
        <f>G8</f>
        <v>3251461</v>
      </c>
      <c r="H7" s="88">
        <v>0</v>
      </c>
      <c r="I7" s="88">
        <v>0</v>
      </c>
      <c r="J7" s="88">
        <v>0</v>
      </c>
      <c r="K7" s="88">
        <f>G7</f>
        <v>3251461</v>
      </c>
      <c r="L7" s="88">
        <f t="shared" si="0"/>
        <v>3251461</v>
      </c>
    </row>
    <row r="8" spans="1:12" s="6" customFormat="1" x14ac:dyDescent="0.2">
      <c r="A8" s="91">
        <v>3</v>
      </c>
      <c r="B8" s="90" t="s">
        <v>23</v>
      </c>
      <c r="C8" s="88">
        <f>C9</f>
        <v>3251461</v>
      </c>
      <c r="D8" s="88">
        <v>0</v>
      </c>
      <c r="E8" s="88">
        <v>0</v>
      </c>
      <c r="F8" s="88">
        <v>0</v>
      </c>
      <c r="G8" s="88">
        <f>G9</f>
        <v>3251461</v>
      </c>
      <c r="H8" s="88">
        <v>0</v>
      </c>
      <c r="I8" s="88">
        <v>0</v>
      </c>
      <c r="J8" s="88">
        <v>0</v>
      </c>
      <c r="K8" s="88">
        <f>G8</f>
        <v>3251461</v>
      </c>
      <c r="L8" s="88">
        <f t="shared" si="0"/>
        <v>3251461</v>
      </c>
    </row>
    <row r="9" spans="1:12" s="6" customFormat="1" x14ac:dyDescent="0.2">
      <c r="A9" s="91">
        <v>31</v>
      </c>
      <c r="B9" s="90" t="s">
        <v>24</v>
      </c>
      <c r="C9" s="88">
        <f>C10+C12+C14</f>
        <v>3251461</v>
      </c>
      <c r="D9" s="88">
        <v>0</v>
      </c>
      <c r="E9" s="88">
        <v>0</v>
      </c>
      <c r="F9" s="88">
        <v>0</v>
      </c>
      <c r="G9" s="88">
        <f>G10</f>
        <v>3251461</v>
      </c>
      <c r="H9" s="88">
        <v>0</v>
      </c>
      <c r="I9" s="88">
        <v>0</v>
      </c>
      <c r="J9" s="88">
        <v>0</v>
      </c>
      <c r="K9" s="88">
        <f>G9</f>
        <v>3251461</v>
      </c>
      <c r="L9" s="88">
        <f t="shared" si="0"/>
        <v>3251461</v>
      </c>
    </row>
    <row r="10" spans="1:12" s="6" customFormat="1" x14ac:dyDescent="0.2">
      <c r="A10" s="91">
        <v>311</v>
      </c>
      <c r="B10" s="90" t="s">
        <v>40</v>
      </c>
      <c r="C10" s="88">
        <v>2117265</v>
      </c>
      <c r="D10" s="88">
        <v>0</v>
      </c>
      <c r="E10" s="88">
        <v>0</v>
      </c>
      <c r="F10" s="88">
        <v>0</v>
      </c>
      <c r="G10" s="88">
        <f>SUM(G11+G14)</f>
        <v>3251461</v>
      </c>
      <c r="H10" s="88">
        <v>0</v>
      </c>
      <c r="I10" s="88">
        <v>0</v>
      </c>
      <c r="J10" s="88">
        <v>0</v>
      </c>
      <c r="K10" s="88">
        <f>G10</f>
        <v>3251461</v>
      </c>
      <c r="L10" s="88">
        <f t="shared" si="0"/>
        <v>3251461</v>
      </c>
    </row>
    <row r="11" spans="1:12" x14ac:dyDescent="0.2">
      <c r="A11" s="92">
        <v>3111</v>
      </c>
      <c r="B11" s="93" t="s">
        <v>41</v>
      </c>
      <c r="C11" s="94">
        <v>2117265</v>
      </c>
      <c r="D11" s="94">
        <v>0</v>
      </c>
      <c r="E11" s="94">
        <v>0</v>
      </c>
      <c r="F11" s="88">
        <v>0</v>
      </c>
      <c r="G11" s="94">
        <f t="shared" ref="G11:G13" si="1">C11</f>
        <v>2117265</v>
      </c>
      <c r="H11" s="88">
        <v>0</v>
      </c>
      <c r="I11" s="88">
        <v>0</v>
      </c>
      <c r="J11" s="88">
        <v>0</v>
      </c>
      <c r="K11" s="88">
        <f>G11</f>
        <v>2117265</v>
      </c>
      <c r="L11" s="88">
        <f t="shared" si="0"/>
        <v>2117265</v>
      </c>
    </row>
    <row r="12" spans="1:12" x14ac:dyDescent="0.2">
      <c r="A12" s="91">
        <v>312</v>
      </c>
      <c r="B12" s="90" t="s">
        <v>25</v>
      </c>
      <c r="C12" s="88">
        <v>0</v>
      </c>
      <c r="D12" s="94">
        <v>0</v>
      </c>
      <c r="E12" s="94">
        <v>0</v>
      </c>
      <c r="F12" s="88">
        <v>0</v>
      </c>
      <c r="G12" s="88">
        <f t="shared" si="1"/>
        <v>0</v>
      </c>
      <c r="H12" s="88">
        <v>0</v>
      </c>
      <c r="I12" s="88">
        <v>0</v>
      </c>
      <c r="J12" s="88">
        <v>0</v>
      </c>
      <c r="K12" s="88">
        <f t="shared" ref="K12:K71" si="2">C12</f>
        <v>0</v>
      </c>
      <c r="L12" s="88">
        <f t="shared" ref="L12:L71" si="3">K12</f>
        <v>0</v>
      </c>
    </row>
    <row r="13" spans="1:12" s="82" customFormat="1" x14ac:dyDescent="0.2">
      <c r="A13" s="92">
        <v>3121</v>
      </c>
      <c r="B13" s="93" t="s">
        <v>25</v>
      </c>
      <c r="C13" s="94">
        <v>0</v>
      </c>
      <c r="D13" s="94">
        <v>0</v>
      </c>
      <c r="E13" s="94">
        <v>0</v>
      </c>
      <c r="F13" s="88">
        <v>0</v>
      </c>
      <c r="G13" s="94">
        <f t="shared" si="1"/>
        <v>0</v>
      </c>
      <c r="H13" s="88">
        <v>0</v>
      </c>
      <c r="I13" s="88">
        <v>0</v>
      </c>
      <c r="J13" s="88">
        <v>0</v>
      </c>
      <c r="K13" s="88">
        <f t="shared" si="2"/>
        <v>0</v>
      </c>
      <c r="L13" s="88">
        <f t="shared" si="3"/>
        <v>0</v>
      </c>
    </row>
    <row r="14" spans="1:12" x14ac:dyDescent="0.2">
      <c r="A14" s="91">
        <v>313</v>
      </c>
      <c r="B14" s="90" t="s">
        <v>26</v>
      </c>
      <c r="C14" s="88">
        <f>C16+C15</f>
        <v>1134196</v>
      </c>
      <c r="D14" s="94">
        <v>0</v>
      </c>
      <c r="E14" s="94">
        <v>0</v>
      </c>
      <c r="F14" s="88">
        <v>0</v>
      </c>
      <c r="G14" s="88">
        <f>SUM(G15:G16)</f>
        <v>1134196</v>
      </c>
      <c r="H14" s="88">
        <v>0</v>
      </c>
      <c r="I14" s="88">
        <v>0</v>
      </c>
      <c r="J14" s="88">
        <v>0</v>
      </c>
      <c r="K14" s="88">
        <f>G14</f>
        <v>1134196</v>
      </c>
      <c r="L14" s="88">
        <f>K14</f>
        <v>1134196</v>
      </c>
    </row>
    <row r="15" spans="1:12" s="6" customFormat="1" x14ac:dyDescent="0.2">
      <c r="A15" s="92">
        <v>3131</v>
      </c>
      <c r="B15" s="123" t="s">
        <v>91</v>
      </c>
      <c r="C15" s="94">
        <v>670798</v>
      </c>
      <c r="D15" s="88">
        <v>0</v>
      </c>
      <c r="E15" s="88">
        <v>0</v>
      </c>
      <c r="F15" s="88">
        <v>0</v>
      </c>
      <c r="G15" s="94">
        <f>C15</f>
        <v>670798</v>
      </c>
      <c r="H15" s="88">
        <v>0</v>
      </c>
      <c r="I15" s="88">
        <v>0</v>
      </c>
      <c r="J15" s="88">
        <v>0</v>
      </c>
      <c r="K15" s="88">
        <f>G15</f>
        <v>670798</v>
      </c>
      <c r="L15" s="88">
        <f>K15</f>
        <v>670798</v>
      </c>
    </row>
    <row r="16" spans="1:12" x14ac:dyDescent="0.2">
      <c r="A16" s="92">
        <v>3132</v>
      </c>
      <c r="B16" s="93" t="s">
        <v>42</v>
      </c>
      <c r="C16" s="94">
        <v>463398</v>
      </c>
      <c r="D16" s="94">
        <v>0</v>
      </c>
      <c r="E16" s="94">
        <v>0</v>
      </c>
      <c r="F16" s="88">
        <v>0</v>
      </c>
      <c r="G16" s="94">
        <f>C16</f>
        <v>463398</v>
      </c>
      <c r="H16" s="88">
        <v>0</v>
      </c>
      <c r="I16" s="88">
        <v>0</v>
      </c>
      <c r="J16" s="88">
        <v>0</v>
      </c>
      <c r="K16" s="88">
        <f>G16</f>
        <v>463398</v>
      </c>
      <c r="L16" s="88">
        <f>K16</f>
        <v>463398</v>
      </c>
    </row>
    <row r="17" spans="1:12" s="118" customFormat="1" ht="24.75" customHeight="1" x14ac:dyDescent="0.2">
      <c r="A17" s="69"/>
      <c r="B17" s="9"/>
      <c r="C17" s="87"/>
      <c r="D17" s="87"/>
      <c r="E17" s="87"/>
      <c r="F17" s="120"/>
      <c r="G17" s="87"/>
      <c r="H17" s="120"/>
      <c r="I17" s="120"/>
      <c r="J17" s="120"/>
      <c r="K17" s="120"/>
      <c r="L17" s="120"/>
    </row>
    <row r="18" spans="1:12" x14ac:dyDescent="0.2">
      <c r="A18" s="69"/>
      <c r="B18" s="9"/>
      <c r="C18" s="87"/>
      <c r="D18" s="87"/>
      <c r="E18" s="87"/>
      <c r="F18" s="120"/>
      <c r="G18" s="87"/>
      <c r="H18" s="87"/>
      <c r="I18" s="87"/>
      <c r="J18" s="87"/>
      <c r="K18" s="120"/>
      <c r="L18" s="120"/>
    </row>
    <row r="19" spans="1:12" s="6" customFormat="1" ht="42" customHeight="1" x14ac:dyDescent="0.2">
      <c r="A19" s="149" t="s">
        <v>43</v>
      </c>
      <c r="B19" s="149"/>
      <c r="C19" s="88">
        <f>SUM(C21+C50)</f>
        <v>900491.82000000007</v>
      </c>
      <c r="D19" s="88">
        <f>D20+D50</f>
        <v>900491.82000000007</v>
      </c>
      <c r="E19" s="88">
        <v>16000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f t="shared" si="2"/>
        <v>900491.82000000007</v>
      </c>
      <c r="L19" s="88">
        <f t="shared" si="3"/>
        <v>900491.82000000007</v>
      </c>
    </row>
    <row r="20" spans="1:12" x14ac:dyDescent="0.2">
      <c r="A20" s="121" t="s">
        <v>78</v>
      </c>
      <c r="B20" s="121" t="s">
        <v>70</v>
      </c>
      <c r="C20" s="119">
        <f>C21</f>
        <v>830478</v>
      </c>
      <c r="D20" s="119">
        <f>D21</f>
        <v>830478</v>
      </c>
      <c r="E20" s="122">
        <v>16000</v>
      </c>
      <c r="F20" s="119">
        <v>0</v>
      </c>
      <c r="G20" s="122">
        <v>0</v>
      </c>
      <c r="H20" s="122">
        <v>0</v>
      </c>
      <c r="I20" s="122">
        <v>0</v>
      </c>
      <c r="J20" s="122">
        <v>0</v>
      </c>
      <c r="K20" s="119">
        <f t="shared" si="2"/>
        <v>830478</v>
      </c>
      <c r="L20" s="119">
        <f t="shared" si="3"/>
        <v>830478</v>
      </c>
    </row>
    <row r="21" spans="1:12" s="6" customFormat="1" x14ac:dyDescent="0.2">
      <c r="A21" s="95">
        <v>3</v>
      </c>
      <c r="B21" s="96" t="s">
        <v>23</v>
      </c>
      <c r="C21" s="88">
        <f>C22</f>
        <v>830478</v>
      </c>
      <c r="D21" s="88">
        <f>D22+D45</f>
        <v>830478</v>
      </c>
      <c r="E21" s="88">
        <f>E22+E40</f>
        <v>16000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f t="shared" si="2"/>
        <v>830478</v>
      </c>
      <c r="L21" s="88">
        <f t="shared" si="3"/>
        <v>830478</v>
      </c>
    </row>
    <row r="22" spans="1:12" s="6" customFormat="1" x14ac:dyDescent="0.2">
      <c r="A22" s="95">
        <v>32</v>
      </c>
      <c r="B22" s="96" t="s">
        <v>27</v>
      </c>
      <c r="C22" s="88">
        <f>SUM(C23+C28+C32+C40+C45)</f>
        <v>830478</v>
      </c>
      <c r="D22" s="88">
        <f>D23+D28+D32+D40</f>
        <v>827698</v>
      </c>
      <c r="E22" s="88">
        <v>11600</v>
      </c>
      <c r="F22" s="88">
        <v>0</v>
      </c>
      <c r="G22" s="94">
        <v>0</v>
      </c>
      <c r="H22" s="94">
        <v>0</v>
      </c>
      <c r="I22" s="94">
        <v>0</v>
      </c>
      <c r="J22" s="94">
        <v>0</v>
      </c>
      <c r="K22" s="88">
        <f t="shared" si="2"/>
        <v>830478</v>
      </c>
      <c r="L22" s="88">
        <f t="shared" si="3"/>
        <v>830478</v>
      </c>
    </row>
    <row r="23" spans="1:12" x14ac:dyDescent="0.2">
      <c r="A23" s="95">
        <v>321</v>
      </c>
      <c r="B23" s="96" t="s">
        <v>28</v>
      </c>
      <c r="C23" s="88">
        <f>SUM(C24:C27)</f>
        <v>214948</v>
      </c>
      <c r="D23" s="88">
        <f>SUM(D24:D27)</f>
        <v>214948</v>
      </c>
      <c r="E23" s="94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f t="shared" si="2"/>
        <v>214948</v>
      </c>
      <c r="L23" s="88">
        <f t="shared" si="3"/>
        <v>214948</v>
      </c>
    </row>
    <row r="24" spans="1:12" x14ac:dyDescent="0.2">
      <c r="A24" s="97">
        <v>3211</v>
      </c>
      <c r="B24" s="98" t="s">
        <v>44</v>
      </c>
      <c r="C24" s="94">
        <v>15000</v>
      </c>
      <c r="D24" s="94">
        <v>15000</v>
      </c>
      <c r="E24" s="94">
        <v>0</v>
      </c>
      <c r="F24" s="88">
        <v>0</v>
      </c>
      <c r="G24" s="94">
        <v>0</v>
      </c>
      <c r="H24" s="94">
        <v>0</v>
      </c>
      <c r="I24" s="94">
        <v>0</v>
      </c>
      <c r="J24" s="94">
        <v>0</v>
      </c>
      <c r="K24" s="88">
        <f t="shared" si="2"/>
        <v>15000</v>
      </c>
      <c r="L24" s="88">
        <f t="shared" si="3"/>
        <v>15000</v>
      </c>
    </row>
    <row r="25" spans="1:12" x14ac:dyDescent="0.2">
      <c r="A25" s="97">
        <v>3212</v>
      </c>
      <c r="B25" s="98" t="s">
        <v>45</v>
      </c>
      <c r="C25" s="94">
        <v>185000</v>
      </c>
      <c r="D25" s="94">
        <v>185000</v>
      </c>
      <c r="E25" s="94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f t="shared" si="2"/>
        <v>185000</v>
      </c>
      <c r="L25" s="88">
        <f t="shared" si="3"/>
        <v>185000</v>
      </c>
    </row>
    <row r="26" spans="1:12" s="6" customFormat="1" ht="12.75" customHeight="1" x14ac:dyDescent="0.2">
      <c r="A26" s="97">
        <v>3213</v>
      </c>
      <c r="B26" s="98" t="s">
        <v>46</v>
      </c>
      <c r="C26" s="94">
        <v>10000</v>
      </c>
      <c r="D26" s="94">
        <v>10000</v>
      </c>
      <c r="E26" s="88">
        <v>0</v>
      </c>
      <c r="F26" s="88">
        <v>0</v>
      </c>
      <c r="G26" s="94">
        <v>0</v>
      </c>
      <c r="H26" s="94">
        <v>0</v>
      </c>
      <c r="I26" s="94">
        <v>0</v>
      </c>
      <c r="J26" s="94">
        <v>0</v>
      </c>
      <c r="K26" s="88">
        <f t="shared" si="2"/>
        <v>10000</v>
      </c>
      <c r="L26" s="88">
        <f t="shared" si="3"/>
        <v>10000</v>
      </c>
    </row>
    <row r="27" spans="1:12" s="6" customFormat="1" x14ac:dyDescent="0.2">
      <c r="A27" s="97">
        <v>3214</v>
      </c>
      <c r="B27" s="98" t="s">
        <v>47</v>
      </c>
      <c r="C27" s="94">
        <v>4948</v>
      </c>
      <c r="D27" s="94">
        <v>4948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f t="shared" si="2"/>
        <v>4948</v>
      </c>
      <c r="L27" s="88">
        <f t="shared" si="3"/>
        <v>4948</v>
      </c>
    </row>
    <row r="28" spans="1:12" s="6" customFormat="1" x14ac:dyDescent="0.2">
      <c r="A28" s="95">
        <v>322</v>
      </c>
      <c r="B28" s="96" t="s">
        <v>29</v>
      </c>
      <c r="C28" s="88">
        <f>SUM(C29:C31)</f>
        <v>437500</v>
      </c>
      <c r="D28" s="88">
        <f>SUM(D29:D31)</f>
        <v>437500</v>
      </c>
      <c r="E28" s="88">
        <f>E29+E30+E31</f>
        <v>11600</v>
      </c>
      <c r="F28" s="88">
        <v>0</v>
      </c>
      <c r="G28" s="94">
        <v>0</v>
      </c>
      <c r="H28" s="94">
        <v>0</v>
      </c>
      <c r="I28" s="94">
        <v>0</v>
      </c>
      <c r="J28" s="94">
        <v>0</v>
      </c>
      <c r="K28" s="88">
        <f t="shared" si="2"/>
        <v>437500</v>
      </c>
      <c r="L28" s="88">
        <f t="shared" si="3"/>
        <v>437500</v>
      </c>
    </row>
    <row r="29" spans="1:12" x14ac:dyDescent="0.2">
      <c r="A29" s="97">
        <v>3221</v>
      </c>
      <c r="B29" s="98" t="s">
        <v>48</v>
      </c>
      <c r="C29" s="94">
        <v>31000</v>
      </c>
      <c r="D29" s="94">
        <v>31000</v>
      </c>
      <c r="E29" s="94">
        <v>8400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f t="shared" si="2"/>
        <v>31000</v>
      </c>
      <c r="L29" s="88">
        <f t="shared" si="3"/>
        <v>31000</v>
      </c>
    </row>
    <row r="30" spans="1:12" x14ac:dyDescent="0.2">
      <c r="A30" s="97">
        <v>3223</v>
      </c>
      <c r="B30" s="98" t="s">
        <v>49</v>
      </c>
      <c r="C30" s="94">
        <v>405000</v>
      </c>
      <c r="D30" s="94">
        <v>405000</v>
      </c>
      <c r="E30" s="94">
        <v>3200</v>
      </c>
      <c r="F30" s="88">
        <v>0</v>
      </c>
      <c r="G30" s="94">
        <v>0</v>
      </c>
      <c r="H30" s="94">
        <v>0</v>
      </c>
      <c r="I30" s="94">
        <v>0</v>
      </c>
      <c r="J30" s="94">
        <v>0</v>
      </c>
      <c r="K30" s="88">
        <f t="shared" si="2"/>
        <v>405000</v>
      </c>
      <c r="L30" s="88">
        <f t="shared" si="3"/>
        <v>405000</v>
      </c>
    </row>
    <row r="31" spans="1:12" x14ac:dyDescent="0.2">
      <c r="A31" s="97">
        <v>3225</v>
      </c>
      <c r="B31" s="98" t="s">
        <v>50</v>
      </c>
      <c r="C31" s="94">
        <v>1500</v>
      </c>
      <c r="D31" s="94">
        <v>1500</v>
      </c>
      <c r="E31" s="94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f t="shared" si="2"/>
        <v>1500</v>
      </c>
      <c r="L31" s="88">
        <f t="shared" si="3"/>
        <v>1500</v>
      </c>
    </row>
    <row r="32" spans="1:12" x14ac:dyDescent="0.2">
      <c r="A32" s="95">
        <v>323</v>
      </c>
      <c r="B32" s="96" t="s">
        <v>30</v>
      </c>
      <c r="C32" s="88">
        <f>SUM(C33:C39)</f>
        <v>173000</v>
      </c>
      <c r="D32" s="88">
        <f>SUM(D33:D39)</f>
        <v>173000</v>
      </c>
      <c r="E32" s="94">
        <v>0</v>
      </c>
      <c r="F32" s="88">
        <v>0</v>
      </c>
      <c r="G32" s="94">
        <v>0</v>
      </c>
      <c r="H32" s="94">
        <v>0</v>
      </c>
      <c r="I32" s="94">
        <v>0</v>
      </c>
      <c r="J32" s="94">
        <v>0</v>
      </c>
      <c r="K32" s="88">
        <f t="shared" si="2"/>
        <v>173000</v>
      </c>
      <c r="L32" s="88">
        <f t="shared" si="3"/>
        <v>173000</v>
      </c>
    </row>
    <row r="33" spans="1:12" s="6" customFormat="1" ht="12.75" customHeight="1" x14ac:dyDescent="0.2">
      <c r="A33" s="97">
        <v>3231</v>
      </c>
      <c r="B33" s="99" t="s">
        <v>51</v>
      </c>
      <c r="C33" s="94">
        <v>14000</v>
      </c>
      <c r="D33" s="94">
        <v>14000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f t="shared" si="2"/>
        <v>14000</v>
      </c>
      <c r="L33" s="88">
        <f t="shared" si="3"/>
        <v>14000</v>
      </c>
    </row>
    <row r="34" spans="1:12" s="6" customFormat="1" x14ac:dyDescent="0.2">
      <c r="A34" s="97">
        <v>3234</v>
      </c>
      <c r="B34" s="98" t="s">
        <v>52</v>
      </c>
      <c r="C34" s="94">
        <v>22000</v>
      </c>
      <c r="D34" s="94">
        <v>22000</v>
      </c>
      <c r="E34" s="88">
        <v>0</v>
      </c>
      <c r="F34" s="88">
        <v>0</v>
      </c>
      <c r="G34" s="94">
        <v>0</v>
      </c>
      <c r="H34" s="94">
        <v>0</v>
      </c>
      <c r="I34" s="94">
        <v>0</v>
      </c>
      <c r="J34" s="94">
        <v>0</v>
      </c>
      <c r="K34" s="88">
        <f t="shared" si="2"/>
        <v>22000</v>
      </c>
      <c r="L34" s="88">
        <f t="shared" si="3"/>
        <v>22000</v>
      </c>
    </row>
    <row r="35" spans="1:12" s="6" customFormat="1" x14ac:dyDescent="0.2">
      <c r="A35" s="97">
        <v>3235</v>
      </c>
      <c r="B35" s="98" t="s">
        <v>53</v>
      </c>
      <c r="C35" s="94">
        <v>105000</v>
      </c>
      <c r="D35" s="94">
        <v>105000</v>
      </c>
      <c r="E35" s="94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f t="shared" si="2"/>
        <v>105000</v>
      </c>
      <c r="L35" s="88">
        <f t="shared" si="3"/>
        <v>105000</v>
      </c>
    </row>
    <row r="36" spans="1:12" x14ac:dyDescent="0.2">
      <c r="A36" s="97">
        <v>3236</v>
      </c>
      <c r="B36" s="98" t="s">
        <v>54</v>
      </c>
      <c r="C36" s="94">
        <v>10000</v>
      </c>
      <c r="D36" s="94">
        <v>10000</v>
      </c>
      <c r="E36" s="94">
        <v>0</v>
      </c>
      <c r="F36" s="88">
        <v>0</v>
      </c>
      <c r="G36" s="94">
        <v>0</v>
      </c>
      <c r="H36" s="94">
        <v>0</v>
      </c>
      <c r="I36" s="94">
        <v>0</v>
      </c>
      <c r="J36" s="94">
        <v>0</v>
      </c>
      <c r="K36" s="88">
        <f t="shared" si="2"/>
        <v>10000</v>
      </c>
      <c r="L36" s="88">
        <f t="shared" si="3"/>
        <v>10000</v>
      </c>
    </row>
    <row r="37" spans="1:12" x14ac:dyDescent="0.2">
      <c r="A37" s="97">
        <v>3237</v>
      </c>
      <c r="B37" s="98" t="s">
        <v>55</v>
      </c>
      <c r="C37" s="94">
        <v>0</v>
      </c>
      <c r="D37" s="94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f t="shared" si="2"/>
        <v>0</v>
      </c>
      <c r="L37" s="88">
        <f t="shared" si="3"/>
        <v>0</v>
      </c>
    </row>
    <row r="38" spans="1:12" x14ac:dyDescent="0.2">
      <c r="A38" s="97">
        <v>3238</v>
      </c>
      <c r="B38" s="98" t="s">
        <v>56</v>
      </c>
      <c r="C38" s="94">
        <v>22000</v>
      </c>
      <c r="D38" s="94">
        <v>22000</v>
      </c>
      <c r="E38" s="88">
        <v>0</v>
      </c>
      <c r="F38" s="88">
        <v>0</v>
      </c>
      <c r="G38" s="94">
        <v>0</v>
      </c>
      <c r="H38" s="94">
        <v>0</v>
      </c>
      <c r="I38" s="94">
        <v>0</v>
      </c>
      <c r="J38" s="94">
        <v>0</v>
      </c>
      <c r="K38" s="88">
        <f t="shared" si="2"/>
        <v>22000</v>
      </c>
      <c r="L38" s="88">
        <f t="shared" si="3"/>
        <v>22000</v>
      </c>
    </row>
    <row r="39" spans="1:12" s="6" customFormat="1" x14ac:dyDescent="0.2">
      <c r="A39" s="97">
        <v>3239</v>
      </c>
      <c r="B39" s="98" t="s">
        <v>57</v>
      </c>
      <c r="C39" s="94">
        <v>0</v>
      </c>
      <c r="D39" s="94">
        <v>0</v>
      </c>
      <c r="E39" s="94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f t="shared" si="2"/>
        <v>0</v>
      </c>
      <c r="L39" s="88">
        <f t="shared" si="3"/>
        <v>0</v>
      </c>
    </row>
    <row r="40" spans="1:12" ht="25.5" x14ac:dyDescent="0.2">
      <c r="A40" s="95">
        <v>329</v>
      </c>
      <c r="B40" s="96" t="s">
        <v>31</v>
      </c>
      <c r="C40" s="88">
        <f>SUM(C41:C44)</f>
        <v>2250</v>
      </c>
      <c r="D40" s="88">
        <f>SUM(D41:D44)</f>
        <v>2250</v>
      </c>
      <c r="E40" s="88">
        <v>4400</v>
      </c>
      <c r="F40" s="88">
        <v>0</v>
      </c>
      <c r="G40" s="94">
        <v>0</v>
      </c>
      <c r="H40" s="94">
        <v>0</v>
      </c>
      <c r="I40" s="94">
        <v>0</v>
      </c>
      <c r="J40" s="94">
        <v>0</v>
      </c>
      <c r="K40" s="88">
        <f t="shared" si="2"/>
        <v>2250</v>
      </c>
      <c r="L40" s="88">
        <f t="shared" si="3"/>
        <v>2250</v>
      </c>
    </row>
    <row r="41" spans="1:12" x14ac:dyDescent="0.2">
      <c r="A41" s="97">
        <v>3293</v>
      </c>
      <c r="B41" s="98" t="s">
        <v>58</v>
      </c>
      <c r="C41" s="94">
        <v>2000</v>
      </c>
      <c r="D41" s="94">
        <v>2000</v>
      </c>
      <c r="E41" s="94">
        <v>4400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f t="shared" si="2"/>
        <v>2000</v>
      </c>
      <c r="L41" s="88">
        <f t="shared" si="3"/>
        <v>2000</v>
      </c>
    </row>
    <row r="42" spans="1:12" s="6" customFormat="1" x14ac:dyDescent="0.2">
      <c r="A42" s="97">
        <v>3294</v>
      </c>
      <c r="B42" s="98" t="s">
        <v>59</v>
      </c>
      <c r="C42" s="94">
        <v>250</v>
      </c>
      <c r="D42" s="94">
        <v>250</v>
      </c>
      <c r="E42" s="88">
        <v>0</v>
      </c>
      <c r="F42" s="88">
        <v>0</v>
      </c>
      <c r="G42" s="94">
        <v>0</v>
      </c>
      <c r="H42" s="94">
        <v>0</v>
      </c>
      <c r="I42" s="94">
        <v>0</v>
      </c>
      <c r="J42" s="94">
        <v>0</v>
      </c>
      <c r="K42" s="88">
        <f t="shared" si="2"/>
        <v>250</v>
      </c>
      <c r="L42" s="88">
        <f t="shared" si="3"/>
        <v>250</v>
      </c>
    </row>
    <row r="43" spans="1:12" x14ac:dyDescent="0.2">
      <c r="A43" s="97">
        <v>3295</v>
      </c>
      <c r="B43" s="98" t="s">
        <v>60</v>
      </c>
      <c r="C43" s="94">
        <v>0</v>
      </c>
      <c r="D43" s="94">
        <v>0</v>
      </c>
      <c r="E43" s="94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f t="shared" si="2"/>
        <v>0</v>
      </c>
      <c r="L43" s="88">
        <f t="shared" si="3"/>
        <v>0</v>
      </c>
    </row>
    <row r="44" spans="1:12" x14ac:dyDescent="0.2">
      <c r="A44" s="97">
        <v>3299</v>
      </c>
      <c r="B44" s="98" t="s">
        <v>31</v>
      </c>
      <c r="C44" s="94">
        <v>0</v>
      </c>
      <c r="D44" s="94">
        <v>0</v>
      </c>
      <c r="E44" s="94">
        <v>0</v>
      </c>
      <c r="F44" s="88">
        <v>0</v>
      </c>
      <c r="G44" s="94">
        <v>0</v>
      </c>
      <c r="H44" s="94">
        <v>0</v>
      </c>
      <c r="I44" s="94">
        <v>0</v>
      </c>
      <c r="J44" s="94">
        <v>0</v>
      </c>
      <c r="K44" s="88">
        <f t="shared" si="2"/>
        <v>0</v>
      </c>
      <c r="L44" s="88">
        <f t="shared" si="3"/>
        <v>0</v>
      </c>
    </row>
    <row r="45" spans="1:12" s="6" customFormat="1" ht="12.75" customHeight="1" x14ac:dyDescent="0.2">
      <c r="A45" s="95">
        <v>34</v>
      </c>
      <c r="B45" s="96" t="s">
        <v>61</v>
      </c>
      <c r="C45" s="88">
        <f>C46</f>
        <v>2780</v>
      </c>
      <c r="D45" s="88">
        <f>D46</f>
        <v>2780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f t="shared" si="2"/>
        <v>2780</v>
      </c>
      <c r="L45" s="88">
        <f t="shared" si="3"/>
        <v>2780</v>
      </c>
    </row>
    <row r="46" spans="1:12" s="6" customFormat="1" x14ac:dyDescent="0.2">
      <c r="A46" s="95">
        <v>343</v>
      </c>
      <c r="B46" s="96" t="s">
        <v>61</v>
      </c>
      <c r="C46" s="88">
        <f>SUM(C47:C48)</f>
        <v>2780</v>
      </c>
      <c r="D46" s="88">
        <f>SUM(D47:D48)</f>
        <v>2780</v>
      </c>
      <c r="E46" s="88">
        <v>0</v>
      </c>
      <c r="F46" s="88">
        <v>0</v>
      </c>
      <c r="G46" s="94">
        <v>0</v>
      </c>
      <c r="H46" s="94">
        <v>0</v>
      </c>
      <c r="I46" s="94">
        <v>0</v>
      </c>
      <c r="J46" s="94">
        <v>0</v>
      </c>
      <c r="K46" s="88">
        <f t="shared" si="2"/>
        <v>2780</v>
      </c>
      <c r="L46" s="88">
        <f t="shared" si="3"/>
        <v>2780</v>
      </c>
    </row>
    <row r="47" spans="1:12" s="6" customFormat="1" ht="25.5" x14ac:dyDescent="0.2">
      <c r="A47" s="97">
        <v>3431</v>
      </c>
      <c r="B47" s="98" t="s">
        <v>62</v>
      </c>
      <c r="C47" s="94">
        <v>2780</v>
      </c>
      <c r="D47" s="94">
        <v>2780</v>
      </c>
      <c r="E47" s="94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f t="shared" si="2"/>
        <v>2780</v>
      </c>
      <c r="L47" s="88">
        <f t="shared" si="3"/>
        <v>2780</v>
      </c>
    </row>
    <row r="48" spans="1:12" x14ac:dyDescent="0.2">
      <c r="A48" s="97">
        <v>3434</v>
      </c>
      <c r="B48" s="98" t="s">
        <v>63</v>
      </c>
      <c r="C48" s="94"/>
      <c r="D48" s="94">
        <v>0</v>
      </c>
      <c r="E48" s="94">
        <v>0</v>
      </c>
      <c r="F48" s="88">
        <v>0</v>
      </c>
      <c r="G48" s="94">
        <v>0</v>
      </c>
      <c r="H48" s="94">
        <v>0</v>
      </c>
      <c r="I48" s="94">
        <v>0</v>
      </c>
      <c r="J48" s="94">
        <v>0</v>
      </c>
      <c r="K48" s="88">
        <f t="shared" si="2"/>
        <v>0</v>
      </c>
      <c r="L48" s="88">
        <f t="shared" si="3"/>
        <v>0</v>
      </c>
    </row>
    <row r="49" spans="1:12" s="118" customFormat="1" ht="33.75" customHeight="1" x14ac:dyDescent="0.2">
      <c r="A49" s="124"/>
      <c r="B49" s="125"/>
      <c r="C49" s="87"/>
      <c r="D49" s="87"/>
      <c r="E49" s="87"/>
      <c r="F49" s="120"/>
      <c r="G49" s="87"/>
      <c r="H49" s="87"/>
      <c r="I49" s="87"/>
      <c r="J49" s="87"/>
      <c r="K49" s="120"/>
      <c r="L49" s="120"/>
    </row>
    <row r="50" spans="1:12" x14ac:dyDescent="0.2">
      <c r="A50" s="152" t="s">
        <v>64</v>
      </c>
      <c r="B50" s="152"/>
      <c r="C50" s="88">
        <f>C51+C53</f>
        <v>70013.820000000007</v>
      </c>
      <c r="D50" s="88">
        <f>SUM(D51+D53)</f>
        <v>70013.820000000007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f t="shared" si="2"/>
        <v>70013.820000000007</v>
      </c>
      <c r="L50" s="88">
        <f t="shared" si="3"/>
        <v>70013.820000000007</v>
      </c>
    </row>
    <row r="51" spans="1:12" s="6" customFormat="1" x14ac:dyDescent="0.2">
      <c r="A51" s="83">
        <v>322</v>
      </c>
      <c r="B51" s="84" t="s">
        <v>29</v>
      </c>
      <c r="C51" s="88">
        <v>36013.82</v>
      </c>
      <c r="D51" s="88">
        <f>SUM(D52)</f>
        <v>36013.82</v>
      </c>
      <c r="E51" s="88">
        <v>0</v>
      </c>
      <c r="F51" s="88">
        <v>0</v>
      </c>
      <c r="G51" s="94">
        <v>0</v>
      </c>
      <c r="H51" s="94">
        <v>0</v>
      </c>
      <c r="I51" s="94">
        <v>0</v>
      </c>
      <c r="J51" s="94">
        <v>0</v>
      </c>
      <c r="K51" s="88">
        <f t="shared" si="2"/>
        <v>36013.82</v>
      </c>
      <c r="L51" s="88">
        <f t="shared" si="3"/>
        <v>36013.82</v>
      </c>
    </row>
    <row r="52" spans="1:12" x14ac:dyDescent="0.2">
      <c r="A52" s="85">
        <v>3224</v>
      </c>
      <c r="B52" s="86" t="s">
        <v>65</v>
      </c>
      <c r="C52" s="94">
        <v>36013.82</v>
      </c>
      <c r="D52" s="94">
        <v>36013.82</v>
      </c>
      <c r="E52" s="94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f t="shared" si="2"/>
        <v>36013.82</v>
      </c>
      <c r="L52" s="88">
        <f t="shared" si="3"/>
        <v>36013.82</v>
      </c>
    </row>
    <row r="53" spans="1:12" x14ac:dyDescent="0.2">
      <c r="A53" s="83">
        <v>323</v>
      </c>
      <c r="B53" s="84" t="s">
        <v>30</v>
      </c>
      <c r="C53" s="88">
        <f>C54</f>
        <v>34000</v>
      </c>
      <c r="D53" s="88">
        <f>SUM(D54)</f>
        <v>34000</v>
      </c>
      <c r="E53" s="94">
        <v>0</v>
      </c>
      <c r="F53" s="88">
        <v>0</v>
      </c>
      <c r="G53" s="94">
        <v>0</v>
      </c>
      <c r="H53" s="94">
        <v>0</v>
      </c>
      <c r="I53" s="94">
        <v>0</v>
      </c>
      <c r="J53" s="94">
        <v>0</v>
      </c>
      <c r="K53" s="88">
        <f t="shared" si="2"/>
        <v>34000</v>
      </c>
      <c r="L53" s="88">
        <f t="shared" si="3"/>
        <v>34000</v>
      </c>
    </row>
    <row r="54" spans="1:12" ht="25.5" x14ac:dyDescent="0.2">
      <c r="A54" s="85">
        <v>3232</v>
      </c>
      <c r="B54" s="86" t="s">
        <v>66</v>
      </c>
      <c r="C54" s="94">
        <v>34000</v>
      </c>
      <c r="D54" s="94">
        <v>34000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f t="shared" si="2"/>
        <v>34000</v>
      </c>
      <c r="L54" s="88">
        <f t="shared" si="3"/>
        <v>34000</v>
      </c>
    </row>
    <row r="55" spans="1:12" s="6" customFormat="1" x14ac:dyDescent="0.2">
      <c r="A55" s="85">
        <v>3237</v>
      </c>
      <c r="B55" s="86" t="s">
        <v>67</v>
      </c>
      <c r="C55" s="88">
        <v>0</v>
      </c>
      <c r="D55" s="88">
        <v>0</v>
      </c>
      <c r="E55" s="94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f t="shared" si="2"/>
        <v>0</v>
      </c>
      <c r="L55" s="88">
        <f t="shared" si="3"/>
        <v>0</v>
      </c>
    </row>
    <row r="56" spans="1:12" ht="44.25" customHeight="1" x14ac:dyDescent="0.2">
      <c r="A56" s="124"/>
      <c r="B56" s="125"/>
      <c r="C56" s="87"/>
      <c r="D56" s="87"/>
      <c r="E56" s="87"/>
      <c r="F56" s="120"/>
      <c r="G56" s="87"/>
      <c r="H56" s="87"/>
      <c r="I56" s="87"/>
      <c r="J56" s="87"/>
      <c r="K56" s="120"/>
      <c r="L56" s="120"/>
    </row>
    <row r="57" spans="1:12" x14ac:dyDescent="0.2">
      <c r="A57" s="148" t="s">
        <v>68</v>
      </c>
      <c r="B57" s="148"/>
      <c r="C57" s="88">
        <v>0</v>
      </c>
      <c r="D57" s="88">
        <v>0</v>
      </c>
      <c r="E57" s="94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f t="shared" si="2"/>
        <v>0</v>
      </c>
      <c r="L57" s="88">
        <f t="shared" si="3"/>
        <v>0</v>
      </c>
    </row>
    <row r="58" spans="1:12" s="6" customFormat="1" ht="12.75" customHeight="1" x14ac:dyDescent="0.2">
      <c r="A58" s="148" t="s">
        <v>69</v>
      </c>
      <c r="B58" s="148"/>
      <c r="C58" s="88">
        <v>0</v>
      </c>
      <c r="D58" s="88">
        <v>0</v>
      </c>
      <c r="E58" s="88">
        <v>0</v>
      </c>
      <c r="F58" s="88">
        <v>0</v>
      </c>
      <c r="G58" s="94">
        <v>0</v>
      </c>
      <c r="H58" s="94">
        <v>0</v>
      </c>
      <c r="I58" s="94">
        <v>0</v>
      </c>
      <c r="J58" s="94">
        <v>0</v>
      </c>
      <c r="K58" s="88">
        <f t="shared" si="2"/>
        <v>0</v>
      </c>
      <c r="L58" s="88">
        <f t="shared" si="3"/>
        <v>0</v>
      </c>
    </row>
    <row r="59" spans="1:12" s="6" customFormat="1" x14ac:dyDescent="0.2">
      <c r="A59" s="95">
        <v>3</v>
      </c>
      <c r="B59" s="96" t="s">
        <v>70</v>
      </c>
      <c r="C59" s="88">
        <v>0</v>
      </c>
      <c r="D59" s="88">
        <v>0</v>
      </c>
      <c r="E59" s="94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f t="shared" si="2"/>
        <v>0</v>
      </c>
      <c r="L59" s="88">
        <f t="shared" si="3"/>
        <v>0</v>
      </c>
    </row>
    <row r="60" spans="1:12" s="6" customFormat="1" x14ac:dyDescent="0.2">
      <c r="A60" s="100">
        <v>32</v>
      </c>
      <c r="B60" s="96" t="s">
        <v>71</v>
      </c>
      <c r="C60" s="88">
        <v>0</v>
      </c>
      <c r="D60" s="88">
        <v>0</v>
      </c>
      <c r="E60" s="88">
        <v>0</v>
      </c>
      <c r="F60" s="88">
        <v>0</v>
      </c>
      <c r="G60" s="94">
        <v>0</v>
      </c>
      <c r="H60" s="94">
        <v>0</v>
      </c>
      <c r="I60" s="94">
        <v>0</v>
      </c>
      <c r="J60" s="94">
        <v>0</v>
      </c>
      <c r="K60" s="88">
        <f t="shared" si="2"/>
        <v>0</v>
      </c>
      <c r="L60" s="88">
        <f t="shared" si="3"/>
        <v>0</v>
      </c>
    </row>
    <row r="61" spans="1:12" ht="25.5" x14ac:dyDescent="0.2">
      <c r="A61" s="100">
        <v>329</v>
      </c>
      <c r="B61" s="96" t="s">
        <v>31</v>
      </c>
      <c r="C61" s="94">
        <v>0</v>
      </c>
      <c r="D61" s="94">
        <f>C61</f>
        <v>0</v>
      </c>
      <c r="E61" s="94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f t="shared" si="2"/>
        <v>0</v>
      </c>
      <c r="L61" s="88">
        <f t="shared" si="3"/>
        <v>0</v>
      </c>
    </row>
    <row r="62" spans="1:12" x14ac:dyDescent="0.2">
      <c r="A62" s="97">
        <v>3291</v>
      </c>
      <c r="B62" s="98" t="s">
        <v>72</v>
      </c>
      <c r="C62" s="94">
        <v>0</v>
      </c>
      <c r="D62" s="94">
        <v>0</v>
      </c>
      <c r="E62" s="88">
        <v>0</v>
      </c>
      <c r="F62" s="88">
        <v>0</v>
      </c>
      <c r="G62" s="94">
        <v>0</v>
      </c>
      <c r="H62" s="94">
        <v>0</v>
      </c>
      <c r="I62" s="94">
        <v>0</v>
      </c>
      <c r="J62" s="94">
        <v>0</v>
      </c>
      <c r="K62" s="88">
        <f t="shared" si="2"/>
        <v>0</v>
      </c>
      <c r="L62" s="88">
        <f t="shared" si="3"/>
        <v>0</v>
      </c>
    </row>
    <row r="63" spans="1:12" x14ac:dyDescent="0.2">
      <c r="A63" s="97">
        <v>3293</v>
      </c>
      <c r="B63" s="98" t="s">
        <v>58</v>
      </c>
      <c r="C63" s="94">
        <v>0</v>
      </c>
      <c r="D63" s="94">
        <v>0</v>
      </c>
      <c r="E63" s="94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f t="shared" si="2"/>
        <v>0</v>
      </c>
      <c r="L63" s="88">
        <f t="shared" si="3"/>
        <v>0</v>
      </c>
    </row>
    <row r="64" spans="1:12" s="6" customFormat="1" x14ac:dyDescent="0.2">
      <c r="A64" s="97">
        <v>3299</v>
      </c>
      <c r="B64" s="98" t="s">
        <v>73</v>
      </c>
      <c r="C64" s="94">
        <v>0</v>
      </c>
      <c r="D64" s="94">
        <v>0</v>
      </c>
      <c r="E64" s="88">
        <v>0</v>
      </c>
      <c r="F64" s="88">
        <v>0</v>
      </c>
      <c r="G64" s="94">
        <v>0</v>
      </c>
      <c r="H64" s="94">
        <v>0</v>
      </c>
      <c r="I64" s="94">
        <v>0</v>
      </c>
      <c r="J64" s="94">
        <v>0</v>
      </c>
      <c r="K64" s="88">
        <f t="shared" si="2"/>
        <v>0</v>
      </c>
      <c r="L64" s="88">
        <f t="shared" si="3"/>
        <v>0</v>
      </c>
    </row>
    <row r="65" spans="1:12" ht="39" customHeight="1" x14ac:dyDescent="0.2">
      <c r="A65" s="153"/>
      <c r="B65" s="153"/>
      <c r="C65" s="87"/>
      <c r="D65" s="87"/>
      <c r="E65" s="87"/>
      <c r="F65" s="120"/>
      <c r="G65" s="120"/>
      <c r="H65" s="120"/>
      <c r="I65" s="120"/>
      <c r="J65" s="120"/>
      <c r="K65" s="120"/>
      <c r="L65" s="120"/>
    </row>
    <row r="66" spans="1:12" x14ac:dyDescent="0.2">
      <c r="A66" s="148" t="s">
        <v>74</v>
      </c>
      <c r="B66" s="148"/>
      <c r="C66" s="88">
        <f>C67</f>
        <v>5000000</v>
      </c>
      <c r="D66" s="88">
        <v>0</v>
      </c>
      <c r="E66" s="88">
        <v>0</v>
      </c>
      <c r="F66" s="88">
        <f>F67</f>
        <v>500000</v>
      </c>
      <c r="G66" s="94">
        <v>0</v>
      </c>
      <c r="H66" s="94">
        <v>0</v>
      </c>
      <c r="I66" s="94">
        <v>0</v>
      </c>
      <c r="J66" s="94">
        <v>0</v>
      </c>
      <c r="K66" s="88">
        <v>0</v>
      </c>
      <c r="L66" s="88">
        <v>0</v>
      </c>
    </row>
    <row r="67" spans="1:12" s="6" customFormat="1" x14ac:dyDescent="0.2">
      <c r="A67" s="148" t="s">
        <v>75</v>
      </c>
      <c r="B67" s="148"/>
      <c r="C67" s="88">
        <f>C68</f>
        <v>5000000</v>
      </c>
      <c r="D67" s="88">
        <v>0</v>
      </c>
      <c r="E67" s="88">
        <v>0</v>
      </c>
      <c r="F67" s="88">
        <f>F68</f>
        <v>500000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f t="shared" si="3"/>
        <v>0</v>
      </c>
    </row>
    <row r="68" spans="1:12" s="6" customFormat="1" ht="25.5" x14ac:dyDescent="0.2">
      <c r="A68" s="95">
        <v>42</v>
      </c>
      <c r="B68" s="96" t="s">
        <v>76</v>
      </c>
      <c r="C68" s="88">
        <f>C69</f>
        <v>5000000</v>
      </c>
      <c r="D68" s="88">
        <v>0</v>
      </c>
      <c r="E68" s="88">
        <v>0</v>
      </c>
      <c r="F68" s="88">
        <f>F69</f>
        <v>500000</v>
      </c>
      <c r="G68" s="94">
        <v>0</v>
      </c>
      <c r="H68" s="94">
        <v>0</v>
      </c>
      <c r="I68" s="94">
        <v>0</v>
      </c>
      <c r="J68" s="94">
        <v>0</v>
      </c>
      <c r="K68" s="88">
        <v>0</v>
      </c>
      <c r="L68" s="88">
        <f t="shared" si="3"/>
        <v>0</v>
      </c>
    </row>
    <row r="69" spans="1:12" s="6" customFormat="1" x14ac:dyDescent="0.2">
      <c r="A69" s="97">
        <v>4212</v>
      </c>
      <c r="B69" s="98" t="s">
        <v>94</v>
      </c>
      <c r="C69" s="94">
        <v>5000000</v>
      </c>
      <c r="D69" s="94">
        <v>0</v>
      </c>
      <c r="E69" s="94">
        <v>0</v>
      </c>
      <c r="F69" s="94">
        <v>500000</v>
      </c>
      <c r="G69" s="94">
        <v>0</v>
      </c>
      <c r="H69" s="94">
        <v>0</v>
      </c>
      <c r="I69" s="94">
        <v>0</v>
      </c>
      <c r="J69" s="94">
        <v>0</v>
      </c>
      <c r="K69" s="88">
        <v>0</v>
      </c>
      <c r="L69" s="88">
        <v>0</v>
      </c>
    </row>
    <row r="70" spans="1:12" x14ac:dyDescent="0.2">
      <c r="A70" s="95">
        <v>422</v>
      </c>
      <c r="B70" s="96" t="s">
        <v>77</v>
      </c>
      <c r="C70" s="88">
        <v>0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f t="shared" si="2"/>
        <v>0</v>
      </c>
      <c r="L70" s="88">
        <f t="shared" si="3"/>
        <v>0</v>
      </c>
    </row>
    <row r="71" spans="1:12" x14ac:dyDescent="0.2">
      <c r="A71" s="97">
        <v>4221</v>
      </c>
      <c r="B71" s="96" t="s">
        <v>79</v>
      </c>
      <c r="C71" s="94">
        <v>0</v>
      </c>
      <c r="D71" s="94">
        <v>0</v>
      </c>
      <c r="E71" s="94">
        <v>0</v>
      </c>
      <c r="F71" s="88">
        <v>0</v>
      </c>
      <c r="G71" s="94">
        <v>0</v>
      </c>
      <c r="H71" s="94">
        <v>0</v>
      </c>
      <c r="I71" s="94">
        <v>0</v>
      </c>
      <c r="J71" s="94">
        <v>0</v>
      </c>
      <c r="K71" s="88">
        <f t="shared" si="2"/>
        <v>0</v>
      </c>
      <c r="L71" s="88">
        <f t="shared" si="3"/>
        <v>0</v>
      </c>
    </row>
    <row r="72" spans="1:12" ht="35.25" customHeight="1" x14ac:dyDescent="0.2">
      <c r="A72" s="69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117" customFormat="1" x14ac:dyDescent="0.2">
      <c r="A73" s="148" t="s">
        <v>85</v>
      </c>
      <c r="B73" s="148"/>
      <c r="C73" s="88">
        <v>0</v>
      </c>
      <c r="D73" s="88">
        <v>0</v>
      </c>
      <c r="E73" s="88">
        <v>0</v>
      </c>
      <c r="F73" s="88">
        <v>0</v>
      </c>
      <c r="G73" s="94">
        <v>0</v>
      </c>
      <c r="H73" s="94">
        <v>0</v>
      </c>
      <c r="I73" s="94">
        <v>0</v>
      </c>
      <c r="J73" s="94">
        <v>0</v>
      </c>
      <c r="K73" s="88">
        <f t="shared" ref="K73:K77" si="4">C73</f>
        <v>0</v>
      </c>
      <c r="L73" s="88">
        <f t="shared" ref="L73:L77" si="5">K73</f>
        <v>0</v>
      </c>
    </row>
    <row r="74" spans="1:12" s="6" customFormat="1" ht="29.25" customHeight="1" x14ac:dyDescent="0.2">
      <c r="A74" s="149" t="s">
        <v>86</v>
      </c>
      <c r="B74" s="148"/>
      <c r="C74" s="88">
        <v>0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f t="shared" si="4"/>
        <v>0</v>
      </c>
      <c r="L74" s="88">
        <f t="shared" si="5"/>
        <v>0</v>
      </c>
    </row>
    <row r="75" spans="1:12" s="6" customFormat="1" x14ac:dyDescent="0.2">
      <c r="A75" s="95">
        <v>32</v>
      </c>
      <c r="B75" s="96" t="s">
        <v>27</v>
      </c>
      <c r="C75" s="88">
        <v>0</v>
      </c>
      <c r="D75" s="88">
        <v>0</v>
      </c>
      <c r="E75" s="88">
        <v>0</v>
      </c>
      <c r="F75" s="88">
        <v>0</v>
      </c>
      <c r="G75" s="94">
        <v>0</v>
      </c>
      <c r="H75" s="94">
        <v>0</v>
      </c>
      <c r="I75" s="94">
        <v>0</v>
      </c>
      <c r="J75" s="94">
        <v>0</v>
      </c>
      <c r="K75" s="88">
        <f t="shared" si="4"/>
        <v>0</v>
      </c>
      <c r="L75" s="88">
        <f t="shared" si="5"/>
        <v>0</v>
      </c>
    </row>
    <row r="76" spans="1:12" s="117" customFormat="1" x14ac:dyDescent="0.2">
      <c r="A76" s="95">
        <v>323</v>
      </c>
      <c r="B76" s="96" t="s">
        <v>30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f t="shared" si="4"/>
        <v>0</v>
      </c>
      <c r="L76" s="88">
        <f t="shared" si="5"/>
        <v>0</v>
      </c>
    </row>
    <row r="77" spans="1:12" s="117" customFormat="1" ht="25.5" x14ac:dyDescent="0.2">
      <c r="A77" s="97">
        <v>3232</v>
      </c>
      <c r="B77" s="96" t="s">
        <v>87</v>
      </c>
      <c r="C77" s="94"/>
      <c r="D77" s="94">
        <v>0</v>
      </c>
      <c r="E77" s="94">
        <v>0</v>
      </c>
      <c r="F77" s="88">
        <v>0</v>
      </c>
      <c r="G77" s="94">
        <v>0</v>
      </c>
      <c r="H77" s="94">
        <v>0</v>
      </c>
      <c r="I77" s="94">
        <v>0</v>
      </c>
      <c r="J77" s="94">
        <v>0</v>
      </c>
      <c r="K77" s="88">
        <f t="shared" si="4"/>
        <v>0</v>
      </c>
      <c r="L77" s="88">
        <f t="shared" si="5"/>
        <v>0</v>
      </c>
    </row>
    <row r="78" spans="1:12" x14ac:dyDescent="0.2">
      <c r="A78" s="70"/>
      <c r="B78" s="72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6" customFormat="1" x14ac:dyDescent="0.2">
      <c r="A79" s="70"/>
      <c r="B79" s="72"/>
    </row>
    <row r="80" spans="1:12" x14ac:dyDescent="0.2">
      <c r="A80" s="69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69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70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81"/>
      <c r="B83" s="72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6" customFormat="1" x14ac:dyDescent="0.2">
      <c r="A84" s="70"/>
      <c r="B84" s="72"/>
    </row>
    <row r="85" spans="1:12" x14ac:dyDescent="0.2">
      <c r="A85" s="70"/>
      <c r="B85" s="72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6" customFormat="1" x14ac:dyDescent="0.2">
      <c r="A86" s="69"/>
      <c r="B86" s="9"/>
    </row>
    <row r="87" spans="1:12" x14ac:dyDescent="0.2">
      <c r="A87" s="69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s="6" customFormat="1" x14ac:dyDescent="0.2">
      <c r="A88" s="69"/>
      <c r="B88" s="9"/>
    </row>
    <row r="89" spans="1:12" s="6" customFormat="1" x14ac:dyDescent="0.2">
      <c r="A89" s="70"/>
      <c r="B89" s="72"/>
    </row>
    <row r="90" spans="1:12" ht="12.75" customHeight="1" x14ac:dyDescent="0.2">
      <c r="A90" s="69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69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69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6" customFormat="1" x14ac:dyDescent="0.2">
      <c r="A93" s="69"/>
      <c r="B93" s="9"/>
    </row>
    <row r="94" spans="1:12" s="6" customFormat="1" x14ac:dyDescent="0.2">
      <c r="A94" s="70"/>
      <c r="B94" s="72"/>
    </row>
    <row r="95" spans="1:12" s="6" customFormat="1" x14ac:dyDescent="0.2">
      <c r="A95" s="69"/>
      <c r="B95" s="9"/>
    </row>
    <row r="96" spans="1:12" x14ac:dyDescent="0.2">
      <c r="A96" s="70"/>
      <c r="B96" s="72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70"/>
      <c r="B97" s="72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69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6" customFormat="1" x14ac:dyDescent="0.2">
      <c r="A99" s="70"/>
      <c r="B99" s="72"/>
    </row>
    <row r="100" spans="1:12" x14ac:dyDescent="0.2">
      <c r="A100" s="69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69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70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70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6" customFormat="1" x14ac:dyDescent="0.2">
      <c r="A104" s="70"/>
      <c r="B104" s="9"/>
    </row>
    <row r="105" spans="1:12" x14ac:dyDescent="0.2">
      <c r="A105" s="70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6" customFormat="1" x14ac:dyDescent="0.2">
      <c r="A106" s="70"/>
      <c r="B106" s="9"/>
    </row>
    <row r="107" spans="1:12" s="6" customFormat="1" x14ac:dyDescent="0.2">
      <c r="A107" s="70"/>
      <c r="B107" s="9"/>
    </row>
    <row r="108" spans="1:12" x14ac:dyDescent="0.2">
      <c r="A108" s="70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6" customFormat="1" x14ac:dyDescent="0.2">
      <c r="A109" s="70"/>
      <c r="B109" s="9"/>
    </row>
    <row r="110" spans="1:12" x14ac:dyDescent="0.2">
      <c r="A110" s="70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70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70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70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70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70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70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70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70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70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70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70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70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70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70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70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70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70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70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70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70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70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70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70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70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70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70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70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70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70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70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70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70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70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70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70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70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70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70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70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70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70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70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70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70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70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70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70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70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70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70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70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70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70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70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70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70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70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70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70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70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70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70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70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70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70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70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70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70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70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70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70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70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70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70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70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70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70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70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70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70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70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70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70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70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70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70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70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70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70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70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70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70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70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70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70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70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70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70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70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70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70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70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70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70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70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70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70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70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70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70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70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70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70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70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70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70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70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70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70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70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70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70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70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70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70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70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70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70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70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70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70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70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70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70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70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70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70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70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70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70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70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70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70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70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70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70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70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70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70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70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70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70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70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70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70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70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70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70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70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70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70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70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70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70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70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70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70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70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70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70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70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70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70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70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70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70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70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70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70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70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70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70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70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70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70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70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70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70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70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70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70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70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70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70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70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70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70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70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70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70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70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70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70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70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70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70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70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70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70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70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70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70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70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70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70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70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70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70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70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70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70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70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70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70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70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70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70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70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70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70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70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70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70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70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70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70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70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70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70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70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70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70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70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70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70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70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70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70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70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70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70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70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70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70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70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70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70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70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70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70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70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70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70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70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70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70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70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70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70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70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70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70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70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70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70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 s="70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A387" s="70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A388" s="70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</row>
  </sheetData>
  <mergeCells count="11">
    <mergeCell ref="A73:B73"/>
    <mergeCell ref="A74:B74"/>
    <mergeCell ref="A1:L1"/>
    <mergeCell ref="A6:B6"/>
    <mergeCell ref="A19:B19"/>
    <mergeCell ref="A50:B50"/>
    <mergeCell ref="A67:B67"/>
    <mergeCell ref="A57:B57"/>
    <mergeCell ref="A58:B58"/>
    <mergeCell ref="A65:B65"/>
    <mergeCell ref="A66:B66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Vedran</cp:lastModifiedBy>
  <cp:lastPrinted>2020-10-19T10:10:35Z</cp:lastPrinted>
  <dcterms:created xsi:type="dcterms:W3CDTF">2013-09-11T11:00:21Z</dcterms:created>
  <dcterms:modified xsi:type="dcterms:W3CDTF">2021-02-05T12:02:00Z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